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18\Asuntos Oficiales\001 SHCP\122 Flujo de Efectivo\100 Plantilla\SIPOT\"/>
    </mc:Choice>
  </mc:AlternateContent>
  <bookViews>
    <workbookView xWindow="0" yWindow="0" windowWidth="28800" windowHeight="12135"/>
  </bookViews>
  <sheets>
    <sheet name="FLUJO EJERCID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b">#REF!</definedName>
    <definedName name="\i">#REF!</definedName>
    <definedName name="\p">'[1]FLUJO PROGRAMAS 2017'!#REF!</definedName>
    <definedName name="_1">#REF!</definedName>
    <definedName name="_10">#REF!</definedName>
    <definedName name="_11">#REF!</definedName>
    <definedName name="_12">#REF!</definedName>
    <definedName name="_13">#REF!</definedName>
    <definedName name="_14">#REF!</definedName>
    <definedName name="_15">#REF!</definedName>
    <definedName name="_16">#REF!</definedName>
    <definedName name="_17">#REF!</definedName>
    <definedName name="_18">#REF!</definedName>
    <definedName name="_19">#REF!</definedName>
    <definedName name="_1A">#REF!</definedName>
    <definedName name="_2">#REF!</definedName>
    <definedName name="_20">#REF!</definedName>
    <definedName name="_21">#REF!</definedName>
    <definedName name="_22">#REF!</definedName>
    <definedName name="_23">#REF!</definedName>
    <definedName name="_24">#REF!</definedName>
    <definedName name="_25">#REF!</definedName>
    <definedName name="_26">#REF!</definedName>
    <definedName name="_28">#REF!</definedName>
    <definedName name="_29">#REF!</definedName>
    <definedName name="_2A">#REF!</definedName>
    <definedName name="_2GD_LG">[2]IFS!#REF!</definedName>
    <definedName name="_3">#REF!</definedName>
    <definedName name="_30">#REF!</definedName>
    <definedName name="_31">#REF!</definedName>
    <definedName name="_32">#REF!</definedName>
    <definedName name="_4">#REF!</definedName>
    <definedName name="_4LG_">[2]IFS!#REF!</definedName>
    <definedName name="_5">#REF!</definedName>
    <definedName name="_6">#REF!</definedName>
    <definedName name="_7">#REF!</definedName>
    <definedName name="_8">#REF!</definedName>
    <definedName name="_9">#REF!</definedName>
    <definedName name="_Lam1">#REF!</definedName>
    <definedName name="_LAM10">#REF!</definedName>
    <definedName name="_LAM11">#REF!</definedName>
    <definedName name="_LAM12">#REF!</definedName>
    <definedName name="_LAM13">#REF!</definedName>
    <definedName name="_LAM14">#REF!</definedName>
    <definedName name="_LAM15">#REF!</definedName>
    <definedName name="_LAM16">#REF!</definedName>
    <definedName name="_LAM17">#REF!</definedName>
    <definedName name="_LAM18">#REF!</definedName>
    <definedName name="_LAM19">#REF!</definedName>
    <definedName name="_LAM2">#REF!</definedName>
    <definedName name="_LAM20">#REF!</definedName>
    <definedName name="_LAM21">#REF!</definedName>
    <definedName name="_LAM22">#REF!</definedName>
    <definedName name="_LAM23">#REF!</definedName>
    <definedName name="_LAM24">#REF!</definedName>
    <definedName name="_LAM25">#REF!</definedName>
    <definedName name="_LAM26">#REF!</definedName>
    <definedName name="_LAM27">#REF!</definedName>
    <definedName name="_LAM28">#REF!</definedName>
    <definedName name="_LAM29">#REF!</definedName>
    <definedName name="_LAM3">#REF!</definedName>
    <definedName name="_LAM4">#REF!</definedName>
    <definedName name="_LAM5">#REF!</definedName>
    <definedName name="_LAM7">#REF!</definedName>
    <definedName name="_LAM9">#REF!</definedName>
    <definedName name="_ME1601">#REF!</definedName>
    <definedName name="_ME1602">#REF!</definedName>
    <definedName name="_MN1601">#REF!</definedName>
    <definedName name="_MN1602">#REF!</definedName>
    <definedName name="_mod1">[3]Presupuestal!$I$42:$I$281</definedName>
    <definedName name="_REP06">'[4]RESULTADOS CONSEJO'!#REF!</definedName>
    <definedName name="_REP07">'[4]RESULTADOS CONSEJO'!#REF!</definedName>
    <definedName name="A_impresión_IM">#REF!</definedName>
    <definedName name="ABRIL">#REF!</definedName>
    <definedName name="AGOSTO">#REF!</definedName>
    <definedName name="ant">#REF!</definedName>
    <definedName name="año">[5]parametros!$B$8</definedName>
    <definedName name="_xlnm.Print_Area">#REF!</definedName>
    <definedName name="base">#REF!</definedName>
    <definedName name="_xlnm.Database">#REF!</definedName>
    <definedName name="basemike">#REF!</definedName>
    <definedName name="BceGral">#REF!</definedName>
    <definedName name="BLPH1" hidden="1">[6]DATOS!$A$4</definedName>
    <definedName name="BLPH13" hidden="1">[7]SPREADS!$A$4</definedName>
    <definedName name="BLPH14" hidden="1">[7]SPREADS!$C$4</definedName>
    <definedName name="BLPH15" hidden="1">[7]SPREADS!$F$4</definedName>
    <definedName name="BLPH16" hidden="1">[7]SPREADS!$I$4</definedName>
    <definedName name="BLPH17" hidden="1">[7]SPREADS!$L$4</definedName>
    <definedName name="BLPH2" hidden="1">[6]DATOS!#REF!</definedName>
    <definedName name="BLPH3" hidden="1">[6]DATOS!#REF!</definedName>
    <definedName name="BLPH4" hidden="1">[6]DATOS!#REF!</definedName>
    <definedName name="C_o_n_c_e_p_t_o">#REF!</definedName>
    <definedName name="CapCont">#REF!</definedName>
    <definedName name="CartAccDispVta">#REF!</definedName>
    <definedName name="CartAccInmob">#REF!</definedName>
    <definedName name="CartAccPerm">#REF!</definedName>
    <definedName name="CartAccSubs">#REF!</definedName>
    <definedName name="CARTERA_ETIQUETADA">#REF!</definedName>
    <definedName name="ccctap">[8]Base!$G$1:$G$3210</definedName>
    <definedName name="ccejem">[9]Base!$N$1:$N$3205</definedName>
    <definedName name="CONCEPTO">#REF!</definedName>
    <definedName name="CREDITO07">'[4]RESULTADOS CONSEJO'!#REF!</definedName>
    <definedName name="CREDITO08">[10]Ejercido2016!$E$93:$AE$129</definedName>
    <definedName name="CREDITOPEF">'[4]RESULTADOS CONSEJO'!#REF!</definedName>
    <definedName name="DepsInvsVal">#REF!</definedName>
    <definedName name="DepsInvsVal2">#REF!</definedName>
    <definedName name="DeudaInt">#REF!</definedName>
    <definedName name="DeudExt">#REF!</definedName>
    <definedName name="DICIEMBRE">#REF!</definedName>
    <definedName name="DIFERENCIA">#REF!</definedName>
    <definedName name="EJABRIL">[11]PRESUPUESTAL!$J$40:$J$264</definedName>
    <definedName name="EJAGOSTO">[11]PRESUPUESTAL!$N$40:$N$264</definedName>
    <definedName name="EJDICIEMBRE">[11]PRESUPUESTAL!$R$40:$R$264</definedName>
    <definedName name="EJENERO">[11]PRESUPUESTAL!$G$40:$G$264</definedName>
    <definedName name="ejercido">[11]PRESUPUESTAL!$B$42:$S$265</definedName>
    <definedName name="EJFEBRERO">[11]PRESUPUESTAL!$H$40:$H$264</definedName>
    <definedName name="EJJULIO">[11]PRESUPUESTAL!$M$40:$M$264</definedName>
    <definedName name="EJJUNIO">[11]PRESUPUESTAL!$L$40:$L$264</definedName>
    <definedName name="EJMARZO">[11]PRESUPUESTAL!$I$40:$I$264</definedName>
    <definedName name="EJMAYO">[11]PRESUPUESTAL!$K$40:$K$264</definedName>
    <definedName name="EJNOVIEMBRE">[11]PRESUPUESTAL!$Q$40:$Q$264</definedName>
    <definedName name="EJOCTUBRE">[11]PRESUPUESTAL!$P$40:$P$264</definedName>
    <definedName name="EJSEPTIEMBRE">[11]PRESUPUESTAL!$O$40:$O$264</definedName>
    <definedName name="ENERO">#REF!</definedName>
    <definedName name="FEBRERO">#REF!</definedName>
    <definedName name="ff">#REF!</definedName>
    <definedName name="gestion">[11]PRESUPUESTAL!$A$40:$A$264</definedName>
    <definedName name="Impresion">#REF!</definedName>
    <definedName name="Jubiladosmensual">#REF!</definedName>
    <definedName name="JULIO">#REF!</definedName>
    <definedName name="JUNIO">#REF!</definedName>
    <definedName name="lam17edoresfinjun">'[12]REPORTE ACUMULADO'!#REF!</definedName>
    <definedName name="lam18edoresfinjun">'[12]REPORTE ACUMULADO'!#REF!</definedName>
    <definedName name="lam19edoresfinjun">'[12]REPORTE ACUMULADO'!#REF!</definedName>
    <definedName name="lam1edoresfinjun">'[12]REPORTE ACUMULADO'!#REF!</definedName>
    <definedName name="lam20edoresfinjun">'[12]REPORTE ACUMULADO'!#REF!</definedName>
    <definedName name="lam2edoresfinjun">'[12]REPORTE ACUMULADO'!#REF!</definedName>
    <definedName name="lam3edoresfinjun">'[12]REPORTE ACUMULADO'!#REF!</definedName>
    <definedName name="lam4edoresfinjun">'[12]REPORTE ACUMULADO'!#REF!</definedName>
    <definedName name="lam5edoresfinjun">'[12]REPORTE ACUMULADO'!#REF!</definedName>
    <definedName name="lam6edoresfinjun">'[12]REPORTE ACUMULADO'!#REF!</definedName>
    <definedName name="lam7edoresfinjun">'[12]REPORTE ACUMULADO'!#REF!</definedName>
    <definedName name="lam8edoresfinjun">'[12]REPORTE ACUMULADO'!#REF!</definedName>
    <definedName name="LamC_U">#REF!</definedName>
    <definedName name="LamC1">#REF!</definedName>
    <definedName name="LamC2">#REF!</definedName>
    <definedName name="LamC3">#REF!</definedName>
    <definedName name="LamC4">#REF!</definedName>
    <definedName name="LamC5">#REF!</definedName>
    <definedName name="lamcred1">#REF!</definedName>
    <definedName name="lamcred2">#REF!</definedName>
    <definedName name="Lamina_13">#REF!</definedName>
    <definedName name="Lamina_28BI">#REF!</definedName>
    <definedName name="laminabal29a">#REF!</definedName>
    <definedName name="laminabal29b">#REF!</definedName>
    <definedName name="láminabal30">#REF!</definedName>
    <definedName name="laminabal31">#REF!</definedName>
    <definedName name="laminabal32">#REF!</definedName>
    <definedName name="laminabal33">#REF!</definedName>
    <definedName name="laminabal34">#REF!</definedName>
    <definedName name="laminabal35">#REF!</definedName>
    <definedName name="laminabal36">#REF!</definedName>
    <definedName name="laminabal37">#REF!</definedName>
    <definedName name="laminabal38">#REF!</definedName>
    <definedName name="laminabal39">#REF!</definedName>
    <definedName name="laminabal40">#REF!</definedName>
    <definedName name="laminabal41">#REF!</definedName>
    <definedName name="laminalbal29">#REF!</definedName>
    <definedName name="margen">#REF!</definedName>
    <definedName name="MARIO">#REF!</definedName>
    <definedName name="MARZO">#REF!</definedName>
    <definedName name="MAYO">#REF!</definedName>
    <definedName name="MdoDinOtVal">#REF!</definedName>
    <definedName name="MdoDinValGub">#REF!</definedName>
    <definedName name="Mes_actualizar">#REF!</definedName>
    <definedName name="modificado">[8]Base!$L$1:$L$3210</definedName>
    <definedName name="mzo">#REF!</definedName>
    <definedName name="Nom_mes">#REF!</definedName>
    <definedName name="NOVIEMBRE">#REF!</definedName>
    <definedName name="OCTUBRE">#REF!</definedName>
    <definedName name="ORIG">[11]PRESUPUESTAL!$F$40:$F$264</definedName>
    <definedName name="OtsAct">#REF!</definedName>
    <definedName name="OtsPvos">#REF!</definedName>
    <definedName name="Pasivo">#REF!</definedName>
    <definedName name="Presupuesto">[13]consolidado!$A$1:$X$212</definedName>
    <definedName name="ptal">[3]Presupuestal!$B$42:$B$281</definedName>
    <definedName name="rango">#REF!</definedName>
    <definedName name="REPPB08">'[4]RESULTADOS CONSEJO'!#REF!</definedName>
    <definedName name="REPPP08">'[4]RESULTADOS CONSEJO'!#REF!</definedName>
    <definedName name="sabr">#REF!</definedName>
    <definedName name="sagost">#REF!</definedName>
    <definedName name="SALDOS">[14]SALDOS!$A$3:$C$353</definedName>
    <definedName name="sbase">#REF!</definedName>
    <definedName name="sdic">#REF!</definedName>
    <definedName name="SdosFinales">#REF!</definedName>
    <definedName name="SdosIniciales">#REF!</definedName>
    <definedName name="sene">#REF!</definedName>
    <definedName name="SEPTIEMBRE">#REF!</definedName>
    <definedName name="sfeb">#REF!</definedName>
    <definedName name="shcp">#REF!</definedName>
    <definedName name="sjulio">#REF!</definedName>
    <definedName name="sjunio">#REF!</definedName>
    <definedName name="smar">#REF!</definedName>
    <definedName name="smayo">#REF!</definedName>
    <definedName name="snov">#REF!</definedName>
    <definedName name="soct">#REF!</definedName>
    <definedName name="ssept">#REF!</definedName>
    <definedName name="TC">#REF!</definedName>
    <definedName name="TDMApoyos">#REF!</definedName>
    <definedName name="TDMConsolidada">#REF!</definedName>
    <definedName name="TDMMensual">#REF!</definedName>
    <definedName name="Teso">#REF!</definedName>
    <definedName name="Teso2">#REF!</definedName>
    <definedName name="Teso2mensual">#REF!</definedName>
    <definedName name="Títulos_a_imprimir_IM">#REF!</definedName>
    <definedName name="todo">#REF!</definedName>
    <definedName name="x">[15]consolidado!$A$1:$X$212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2" i="1" l="1"/>
  <c r="S24" i="1"/>
  <c r="S18" i="1"/>
  <c r="W18" i="1" l="1"/>
  <c r="T25" i="1"/>
  <c r="T19" i="1"/>
  <c r="T18" i="1"/>
  <c r="T17" i="1"/>
  <c r="T16" i="1"/>
  <c r="S77" i="1"/>
  <c r="S76" i="1"/>
  <c r="S75" i="1"/>
  <c r="S74" i="1"/>
  <c r="S73" i="1"/>
  <c r="S71" i="1"/>
  <c r="S70" i="1"/>
  <c r="S63" i="1"/>
  <c r="S61" i="1"/>
  <c r="S60" i="1"/>
  <c r="S58" i="1"/>
  <c r="S57" i="1"/>
  <c r="S53" i="1"/>
  <c r="S52" i="1"/>
  <c r="S51" i="1"/>
  <c r="S50" i="1"/>
  <c r="S48" i="1"/>
  <c r="S47" i="1"/>
  <c r="S44" i="1"/>
  <c r="S43" i="1"/>
  <c r="S42" i="1"/>
  <c r="S41" i="1"/>
  <c r="S39" i="1"/>
  <c r="S38" i="1"/>
  <c r="S37" i="1"/>
  <c r="S33" i="1"/>
  <c r="S32" i="1"/>
  <c r="S30" i="1"/>
  <c r="S27" i="1"/>
  <c r="S26" i="1"/>
  <c r="S23" i="1"/>
  <c r="S21" i="1"/>
  <c r="S20" i="1"/>
  <c r="S17" i="1"/>
  <c r="S16" i="1"/>
  <c r="S15" i="1"/>
  <c r="I76" i="1"/>
  <c r="I74" i="1"/>
  <c r="I73" i="1"/>
  <c r="I70" i="1"/>
  <c r="I69" i="1"/>
  <c r="I68" i="1"/>
  <c r="I67" i="1"/>
  <c r="I65" i="1"/>
  <c r="I64" i="1"/>
  <c r="I63" i="1"/>
  <c r="I62" i="1"/>
  <c r="I61" i="1"/>
  <c r="I60" i="1"/>
  <c r="I57" i="1"/>
  <c r="I56" i="1"/>
  <c r="I53" i="1"/>
  <c r="I52" i="1"/>
  <c r="I51" i="1"/>
  <c r="I50" i="1"/>
  <c r="I49" i="1"/>
  <c r="I47" i="1"/>
  <c r="I45" i="1"/>
  <c r="I44" i="1"/>
  <c r="I42" i="1"/>
  <c r="I41" i="1"/>
  <c r="I37" i="1"/>
  <c r="I36" i="1"/>
  <c r="I35" i="1"/>
  <c r="I33" i="1"/>
  <c r="I32" i="1"/>
  <c r="I29" i="1"/>
  <c r="I28" i="1"/>
  <c r="I27" i="1"/>
  <c r="I26" i="1"/>
  <c r="I24" i="1"/>
  <c r="I23" i="1"/>
  <c r="I22" i="1"/>
  <c r="I18" i="1"/>
  <c r="I17" i="1"/>
  <c r="I16" i="1"/>
  <c r="I15" i="1"/>
  <c r="I14" i="1"/>
  <c r="V18" i="1"/>
  <c r="S14" i="1" l="1"/>
  <c r="I13" i="1"/>
  <c r="S65" i="1"/>
  <c r="S66" i="1"/>
  <c r="S67" i="1"/>
  <c r="S68" i="1"/>
  <c r="I137" i="1"/>
  <c r="I113" i="1"/>
  <c r="S90" i="1"/>
  <c r="S72" i="1"/>
  <c r="I135" i="1" s="1"/>
  <c r="I72" i="1"/>
  <c r="I71" i="1" s="1"/>
  <c r="I66" i="1"/>
  <c r="I107" i="1"/>
  <c r="I55" i="1"/>
  <c r="Z53" i="1"/>
  <c r="I102" i="1"/>
  <c r="S49" i="1"/>
  <c r="I120" i="1" s="1"/>
  <c r="S46" i="1"/>
  <c r="I46" i="1"/>
  <c r="I97" i="1" s="1"/>
  <c r="I100" i="1"/>
  <c r="S40" i="1"/>
  <c r="I123" i="1" s="1"/>
  <c r="I99" i="1"/>
  <c r="I34" i="1"/>
  <c r="I128" i="1" s="1"/>
  <c r="I127" i="1" s="1"/>
  <c r="I31" i="1"/>
  <c r="I132" i="1" s="1"/>
  <c r="I25" i="1"/>
  <c r="I131" i="1" s="1"/>
  <c r="S25" i="1"/>
  <c r="S19" i="1"/>
  <c r="S56" i="1"/>
  <c r="I59" i="1"/>
  <c r="I58" i="1" s="1"/>
  <c r="S31" i="1"/>
  <c r="S29" i="1" s="1"/>
  <c r="S28" i="1" s="1"/>
  <c r="S59" i="1"/>
  <c r="I108" i="1"/>
  <c r="S36" i="1"/>
  <c r="I43" i="1"/>
  <c r="I39" i="1" s="1"/>
  <c r="I94" i="1" l="1"/>
  <c r="I98" i="1"/>
  <c r="S45" i="1"/>
  <c r="S35" i="1" s="1"/>
  <c r="S34" i="1" s="1"/>
  <c r="T35" i="1" s="1"/>
  <c r="I54" i="1"/>
  <c r="I124" i="1"/>
  <c r="I30" i="1"/>
  <c r="T24" i="1"/>
  <c r="T26" i="1" s="1"/>
  <c r="I122" i="1"/>
  <c r="S55" i="1"/>
  <c r="I106" i="1"/>
  <c r="S64" i="1"/>
  <c r="S62" i="1" s="1"/>
  <c r="I105" i="1" s="1"/>
  <c r="I116" i="1"/>
  <c r="I38" i="1"/>
  <c r="I93" i="1"/>
  <c r="I92" i="1" s="1"/>
  <c r="I96" i="1"/>
  <c r="I130" i="1"/>
  <c r="I126" i="1" s="1"/>
  <c r="I115" i="1"/>
  <c r="I112" i="1"/>
  <c r="I111" i="1" s="1"/>
  <c r="I119" i="1"/>
  <c r="I136" i="1"/>
  <c r="I134" i="1" s="1"/>
  <c r="I79" i="1"/>
  <c r="T15" i="1"/>
  <c r="I21" i="1"/>
  <c r="I118" i="1" l="1"/>
  <c r="I80" i="1"/>
  <c r="I81" i="1" s="1"/>
  <c r="U34" i="1"/>
  <c r="I20" i="1"/>
  <c r="I19" i="1" s="1"/>
  <c r="I12" i="1" s="1"/>
  <c r="I114" i="1"/>
  <c r="I110" i="1" s="1"/>
  <c r="I104" i="1"/>
  <c r="I91" i="1"/>
  <c r="I90" i="1" s="1"/>
  <c r="I139" i="1" s="1"/>
  <c r="S54" i="1"/>
  <c r="S13" i="1" s="1"/>
  <c r="S12" i="1" l="1"/>
  <c r="T12" i="1" l="1"/>
  <c r="V21" i="1"/>
</calcChain>
</file>

<file path=xl/comments1.xml><?xml version="1.0" encoding="utf-8"?>
<comments xmlns="http://schemas.openxmlformats.org/spreadsheetml/2006/main">
  <authors>
    <author>ADRIAN SIERRA ESPARZA</author>
    <author>Gema Soots Vázquez</author>
    <author>Gema Soots Vazquez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ADRIAN SIERRA ESPARZA:</t>
        </r>
        <r>
          <rPr>
            <sz val="9"/>
            <color indexed="81"/>
            <rFont val="Tahoma"/>
            <family val="2"/>
          </rPr>
          <t xml:space="preserve">
CAMBIAR EL ORIGEN DE LOS DATOS A LA HOJA DE TRABAJO DEL FLUJO DE EFECTIVO DEL AÑO QUE CORRESPONDA:
</t>
        </r>
        <r>
          <rPr>
            <b/>
            <sz val="9"/>
            <color indexed="81"/>
            <rFont val="Tahoma"/>
            <family val="2"/>
          </rPr>
          <t xml:space="preserve">Hoja Trab. FE Bancos 122-2014
</t>
        </r>
        <r>
          <rPr>
            <sz val="9"/>
            <color indexed="81"/>
            <rFont val="Tahoma"/>
            <family val="2"/>
          </rPr>
          <t>EXTRAYÉNDOLA PREVIAMENTE DE SU LIBRO DE TRABAJO</t>
        </r>
      </text>
    </comment>
    <comment ref="S15" authorId="1" shapeId="0">
      <text>
        <r>
          <rPr>
            <b/>
            <sz val="9"/>
            <color indexed="81"/>
            <rFont val="Tahoma"/>
            <family val="2"/>
          </rPr>
          <t xml:space="preserve">Ojo quitar el pasivo circulante que nos de Fidel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6" authorId="1" shapeId="0">
      <text>
        <r>
          <rPr>
            <b/>
            <sz val="9"/>
            <color indexed="81"/>
            <rFont val="Tahoma"/>
            <family val="2"/>
          </rPr>
          <t xml:space="preserve">QUITAR EL PASIVO CIRCULANTE QUE NOS ENVIO FIDEL
</t>
        </r>
      </text>
    </comment>
    <comment ref="I76" authorId="1" shapeId="0">
      <text>
        <r>
          <rPr>
            <b/>
            <sz val="9"/>
            <color indexed="81"/>
            <rFont val="Tahoma"/>
            <family val="2"/>
          </rPr>
          <t xml:space="preserve">Quitar el total del pasivo circulante que nos informó FIDEL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9" authorId="2" shapeId="0">
      <text>
        <r>
          <rPr>
            <b/>
            <sz val="8"/>
            <color indexed="81"/>
            <rFont val="Tahoma"/>
            <family val="2"/>
          </rPr>
          <t xml:space="preserve">INGRESOS POR OPERACIÓN MENOS GASTO CORRIENTE MENOS INVERSION FISICA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80" authorId="2" shapeId="0">
      <text>
        <r>
          <rPr>
            <b/>
            <sz val="8"/>
            <color indexed="81"/>
            <rFont val="Tahoma"/>
            <family val="2"/>
          </rPr>
          <t xml:space="preserve">ANTERIOR MENOS SUBSIDIOS Y TRANSFERENCIAS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81" authorId="2" shapeId="0">
      <text>
        <r>
          <rPr>
            <b/>
            <sz val="8"/>
            <color indexed="81"/>
            <rFont val="Tahoma"/>
            <family val="2"/>
          </rPr>
          <t xml:space="preserve">ANTERIOR MENOS INTERESES, COMISIONES Y GASTOS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<sst xmlns="http://schemas.openxmlformats.org/spreadsheetml/2006/main" count="295" uniqueCount="221">
  <si>
    <t xml:space="preserve">FLUJO DE EFECTIVO </t>
  </si>
  <si>
    <t>BANCOS DE FOMENTO: BANCOMEXT, S.N.C.</t>
  </si>
  <si>
    <t xml:space="preserve">    (pesos)</t>
  </si>
  <si>
    <t xml:space="preserve">EJERCIDO </t>
  </si>
  <si>
    <t xml:space="preserve"> SECTOR :   00006 Hacienda y Crédito Público</t>
  </si>
  <si>
    <t>I N G R E S O S</t>
  </si>
  <si>
    <t>MONTO</t>
  </si>
  <si>
    <t>E G R E S O S</t>
  </si>
  <si>
    <t xml:space="preserve">  TOTAL DE RECURSOS</t>
  </si>
  <si>
    <t>EGRESOS</t>
  </si>
  <si>
    <t>3,1,3,0,0,0,0</t>
  </si>
  <si>
    <t>CORRIENTES</t>
  </si>
  <si>
    <t>GASTO CORRIENTE</t>
  </si>
  <si>
    <t xml:space="preserve"> </t>
  </si>
  <si>
    <t>3,1,5,0,0,0,0</t>
  </si>
  <si>
    <t>FINANCIERAS EN EL SECTOR PUBLICO</t>
  </si>
  <si>
    <t>2,1,1,0,0,0,0</t>
  </si>
  <si>
    <t>SERVICIOS PERSONALES</t>
  </si>
  <si>
    <t>gasto corriente</t>
  </si>
  <si>
    <t>3,1,6,0,0,0,0</t>
  </si>
  <si>
    <t>FINANCIERAS EN OTROS SECTORES</t>
  </si>
  <si>
    <t>2,1,2,0,0,0,0</t>
  </si>
  <si>
    <t>DE OPERACIÓN</t>
  </si>
  <si>
    <t>OTROS</t>
  </si>
  <si>
    <t>3,1,4,0,0,0,0</t>
  </si>
  <si>
    <t>DEPÓSITOS DE REGULACIÓN MONETARIA</t>
  </si>
  <si>
    <t>2,1,3,0,0,0,0</t>
  </si>
  <si>
    <t>SUBSIDIOS</t>
  </si>
  <si>
    <t>OPERACIONES DE FACTORAJE</t>
  </si>
  <si>
    <t>gasto ajeno</t>
  </si>
  <si>
    <t>Otras salidas</t>
  </si>
  <si>
    <t>3,1,7,0,0,0,0</t>
  </si>
  <si>
    <t>6,1,22,1,0,0,0</t>
  </si>
  <si>
    <t>OTRAS EROGACIONES</t>
  </si>
  <si>
    <t>INGRESOS</t>
  </si>
  <si>
    <t>EGRESOS POR OPERACIÓN</t>
  </si>
  <si>
    <t>RECUPERACION DE CARTERA</t>
  </si>
  <si>
    <t>2,4,2,3,0,0,0</t>
  </si>
  <si>
    <t xml:space="preserve">CAMBIOS </t>
  </si>
  <si>
    <t>DIRECTO</t>
  </si>
  <si>
    <t>2,4,2,1,0,0,0</t>
  </si>
  <si>
    <t>1,2,2,1,1,1,1</t>
  </si>
  <si>
    <t>SECTOR PARAESTATAL</t>
  </si>
  <si>
    <t>2,4,2,2,0,0,0</t>
  </si>
  <si>
    <t>1,2,2,1,1,1,2</t>
  </si>
  <si>
    <t>GOBIERNO FEDERAL</t>
  </si>
  <si>
    <t>2,4,2,50,0,0,0</t>
  </si>
  <si>
    <t>1,2,2,1,1,1,3</t>
  </si>
  <si>
    <t>BANCA DE DESARROLLO Y FONDOS DE FOMENTO</t>
  </si>
  <si>
    <t>2,50,0,0,0,0,0</t>
  </si>
  <si>
    <t>OTROS EGRESOS</t>
  </si>
  <si>
    <t>INVERSIÓN FÍSICA</t>
  </si>
  <si>
    <t>VIENE DEL FLUJO</t>
  </si>
  <si>
    <t>1,2,2,1,1,2,1</t>
  </si>
  <si>
    <t>2,1,4,0,0,0,0</t>
  </si>
  <si>
    <t>BIENES MUEBLES E INMUEBLES</t>
  </si>
  <si>
    <t>DIFERENCIA</t>
  </si>
  <si>
    <t>1,2,2,1,1,2,2</t>
  </si>
  <si>
    <t>GOBIERNO DEL D.F.</t>
  </si>
  <si>
    <t>OBRA PÚBLICA</t>
  </si>
  <si>
    <t>1,2,2,1,1,2,3</t>
  </si>
  <si>
    <t>CARTERA PROPIA</t>
  </si>
  <si>
    <t>COSTO FINANCIERO</t>
  </si>
  <si>
    <t>1,2,2,1,1,1,6</t>
  </si>
  <si>
    <t>INTERESES, COMISIONES Y GASTOS DE LA DEUDA</t>
  </si>
  <si>
    <t>DESCUENTOS Y REDESCUENTOS</t>
  </si>
  <si>
    <t>2,4,1,1,1,1,0</t>
  </si>
  <si>
    <t>INTERNO</t>
  </si>
  <si>
    <t>A TRAVÉS DE LA BANCA MÚLTIPLE</t>
  </si>
  <si>
    <t>EXTERNO</t>
  </si>
  <si>
    <t>1,2,2,1,2,1,1</t>
  </si>
  <si>
    <t>BANCA COMERCIAL</t>
  </si>
  <si>
    <t>DE TESORERÍA DE LA FEDERACIÓN</t>
  </si>
  <si>
    <t>1,2,2,1,2,1,2</t>
  </si>
  <si>
    <t>OTROS INTERMEDIARIOS FINANCIEROS</t>
  </si>
  <si>
    <t>2,4,1,1,50,4,3</t>
  </si>
  <si>
    <t>A TRAVÉS DE LA BANCA DE DESARROLLO</t>
  </si>
  <si>
    <t>FINANCIAMIENTOS</t>
  </si>
  <si>
    <t>1,2,2,1,2,2,1</t>
  </si>
  <si>
    <t>BANCOS DE DESARROLLO</t>
  </si>
  <si>
    <t>OTORGAMIENTO DE CREDITO</t>
  </si>
  <si>
    <t>1,2,2,1,2,2,2</t>
  </si>
  <si>
    <t>FONDOS DE FOMENTO</t>
  </si>
  <si>
    <t xml:space="preserve"> CASTIGOS</t>
  </si>
  <si>
    <t>1,2,2,1,2,2,3</t>
  </si>
  <si>
    <t>2,2,10,1,1,1,1</t>
  </si>
  <si>
    <t xml:space="preserve"> DEPRECIACIONES Y AMORTIZACIONES</t>
  </si>
  <si>
    <t>CONTRATACION DE CREDITOS</t>
  </si>
  <si>
    <t>2,2,10,1,1,1,2</t>
  </si>
  <si>
    <t xml:space="preserve"> QUEBRANTOS DIVERSOS</t>
  </si>
  <si>
    <t>2,2,10,1,1,1,3</t>
  </si>
  <si>
    <t xml:space="preserve">5119 </t>
  </si>
  <si>
    <t>A TESORERIA</t>
  </si>
  <si>
    <t xml:space="preserve"> CONDONACIONES,QUITAS Y BONIFICACIONES</t>
  </si>
  <si>
    <t>A CARGO DE GOBIERNO FEDERAL</t>
  </si>
  <si>
    <t>2,2,10,1,1,2,1</t>
  </si>
  <si>
    <t>A CARGO DE BANCOS Y FONDOS DE FOMENTO</t>
  </si>
  <si>
    <t>2,2,10,1,1,2,2</t>
  </si>
  <si>
    <t>RIESGO OPERATIVO</t>
  </si>
  <si>
    <t>2,2,10,1,1,2,3</t>
  </si>
  <si>
    <t xml:space="preserve"> AFECT.P/CONST. DE PROV GLOB. P/CART. DE CRED.</t>
  </si>
  <si>
    <t>1,4,1,3,2,4,0</t>
  </si>
  <si>
    <t>2,2,10,1,1,1,6</t>
  </si>
  <si>
    <t xml:space="preserve"> IMPUESTO SOBRE LA RENTA  PERSONAS MORALES</t>
  </si>
  <si>
    <t>A CARGO DE OTROS</t>
  </si>
  <si>
    <t>OTRAS PERDIDAS</t>
  </si>
  <si>
    <t>IMPTO SOBRE LA RENTA DIFERIDO A CARGO</t>
  </si>
  <si>
    <t>1,4,1,3,1,3,0</t>
  </si>
  <si>
    <t>INTERBANCARIO</t>
  </si>
  <si>
    <t>2,2,10,1,2,1,1</t>
  </si>
  <si>
    <t xml:space="preserve"> P.T.U. DIFERIDO  CARGO</t>
  </si>
  <si>
    <t>BANXICO</t>
  </si>
  <si>
    <t>2,2,10,1,2,1,2</t>
  </si>
  <si>
    <t xml:space="preserve">IETU DIFERIDO </t>
  </si>
  <si>
    <t>1,4,1,3,1,4,1</t>
  </si>
  <si>
    <t>SUJETO A CREDITO EXTERNO</t>
  </si>
  <si>
    <t xml:space="preserve">OTROS DE CORRIENTE </t>
  </si>
  <si>
    <t>1,4,1,3,1,4,2</t>
  </si>
  <si>
    <t>LINEA NORMAL</t>
  </si>
  <si>
    <t>2,2,10,1,2,2,1</t>
  </si>
  <si>
    <t>DIFERENCIA DEL GASTO CORRIENTE</t>
  </si>
  <si>
    <t>1,4,1,3,1,5,0</t>
  </si>
  <si>
    <t>REDESCUENTO CON FONDOS DE FOMENTO</t>
  </si>
  <si>
    <t>2,2,10,1,2,2,2</t>
  </si>
  <si>
    <t>1,4,1,3,1,6,0</t>
  </si>
  <si>
    <t>OTRAS FUENTES</t>
  </si>
  <si>
    <t>2,2,10,1,2,2,3</t>
  </si>
  <si>
    <t>1,4,2,0,0,0,0</t>
  </si>
  <si>
    <t>OPERACIONES BANCARIAS NETAS</t>
  </si>
  <si>
    <t>2,2,10,2,0,0,0</t>
  </si>
  <si>
    <t>INVERSIONES FINANCIERAS NETAS</t>
  </si>
  <si>
    <t>SUBSIDIOS Y TRANSFERENCIAS DEL GOBIERNO FEDERAL</t>
  </si>
  <si>
    <t>AMORTIZACION DE CREDITO</t>
  </si>
  <si>
    <t>OTRAS SALIDAS</t>
  </si>
  <si>
    <t>A TESORERIA DE LA FEDERACIÓN</t>
  </si>
  <si>
    <t>Inv. Finan Neta y Otras aplicaciones (7.8 neteo)</t>
  </si>
  <si>
    <t>DE CAPITAL</t>
  </si>
  <si>
    <t>INVERSIÓN FINANCIERA NETA</t>
  </si>
  <si>
    <t>TRANSFERENCIAS</t>
  </si>
  <si>
    <t>1609</t>
  </si>
  <si>
    <t>1615</t>
  </si>
  <si>
    <t>1,3,1,1,5,1,0</t>
  </si>
  <si>
    <t>2,5,1,3,4,6,0</t>
  </si>
  <si>
    <t>1617</t>
  </si>
  <si>
    <t>1,3,1,1,5,50,0</t>
  </si>
  <si>
    <t>2,5,1,3,1,0,0</t>
  </si>
  <si>
    <t>1,3,1,1,5,5,0</t>
  </si>
  <si>
    <t>INVERSIÓN FINANCIERA</t>
  </si>
  <si>
    <t>1,3,1,1,5,7,0</t>
  </si>
  <si>
    <t>AMORTIZACIÓN DE PASIVOS</t>
  </si>
  <si>
    <t>2,5,1,3,2,1,0</t>
  </si>
  <si>
    <t>INGRESOS POR OPERACION</t>
  </si>
  <si>
    <t>2,5,1,3,2,2,0</t>
  </si>
  <si>
    <t>1,1,2,2,1,3,0</t>
  </si>
  <si>
    <t>2,5,1,3,3,0,0</t>
  </si>
  <si>
    <t>1,1,2,2,1,1,0</t>
  </si>
  <si>
    <t>2,5,1,3,4,4,0</t>
  </si>
  <si>
    <t>1,1,2,2,1,2,0</t>
  </si>
  <si>
    <t>RECURSOS DEL EXTERIOR A TESORERIA</t>
  </si>
  <si>
    <t>1,1,2,2,1,50,0</t>
  </si>
  <si>
    <t>PARA GOBIERNO FEDERAL</t>
  </si>
  <si>
    <t xml:space="preserve">OTROS INGRESOS </t>
  </si>
  <si>
    <t>PARA BANCOS Y FONDOS DE FOMENTO</t>
  </si>
  <si>
    <t>RECURSOS PARA CUBRIR OBLIGACIONES CON EL EXTERIOR</t>
  </si>
  <si>
    <t>PAGO DE CAPITAL</t>
  </si>
  <si>
    <t>3,2,3,0,0,0,0</t>
  </si>
  <si>
    <t>PAGO DE INTERESES, COMISIONES Y GASTOS</t>
  </si>
  <si>
    <t>3,2,5,0,0,0,0</t>
  </si>
  <si>
    <t>1,2,2,4,0,0,0</t>
  </si>
  <si>
    <t>PRODUCTOS Y BENEFICIOS DIRECTOS</t>
  </si>
  <si>
    <t>3,2,6,0,0,0,0</t>
  </si>
  <si>
    <t>1,1,7,50,0,0,0</t>
  </si>
  <si>
    <t>OTROS INGRESOS</t>
  </si>
  <si>
    <t>3,2,4,0,0,0,0</t>
  </si>
  <si>
    <t>3,2,7,0,0,0,0</t>
  </si>
  <si>
    <t>BALANCE DE OPERACIÓN</t>
  </si>
  <si>
    <t>BALANCE PRIMARIO</t>
  </si>
  <si>
    <t>BALANCE FINANCIERO</t>
  </si>
  <si>
    <t/>
  </si>
  <si>
    <t>BANCO NACIONAL DE COMERCIO EXTERIOR, S. N.C.</t>
  </si>
  <si>
    <t xml:space="preserve">CALCULO DE LA INTERMEDIACION FINANCIERA PROGRAMA PEF </t>
  </si>
  <si>
    <t>CONCEPTO</t>
  </si>
  <si>
    <t>ENDEUDAMIENTO NETO</t>
  </si>
  <si>
    <t xml:space="preserve">  INTERNO</t>
  </si>
  <si>
    <t xml:space="preserve">  EXTERNO</t>
  </si>
  <si>
    <t xml:space="preserve">     A CARGO DEL GOB. FEDERAL</t>
  </si>
  <si>
    <t>CONTRATACION DE CREDITO</t>
  </si>
  <si>
    <t>CAPTACION NETA</t>
  </si>
  <si>
    <t xml:space="preserve">FINANCIAMIENTO NETO </t>
  </si>
  <si>
    <t xml:space="preserve">  SECTOR PUBLICO</t>
  </si>
  <si>
    <t xml:space="preserve">     FEDERAL NO BANCARIO</t>
  </si>
  <si>
    <t xml:space="preserve">     RECURSOS DEL EXT. A TESORERIA</t>
  </si>
  <si>
    <t xml:space="preserve">     DIRECTO</t>
  </si>
  <si>
    <t xml:space="preserve">     DESCUENTO Y REDESCUENTO</t>
  </si>
  <si>
    <t xml:space="preserve">     REC.P/CUB.OBLIG.CON EL EXTERIOR</t>
  </si>
  <si>
    <t>INTERMEDIACION FINANCIERA</t>
  </si>
  <si>
    <t xml:space="preserve"> ENTIDAE :    BANCO NACIONAL DE COMERCIO EXTERIOR, S.N.C.</t>
  </si>
  <si>
    <t>DISPONIBILIDAE INICIAL</t>
  </si>
  <si>
    <t>EN TESORERIA,DERIVAEA DE CREDITO EXTERNO</t>
  </si>
  <si>
    <t xml:space="preserve">OPERACIONES CON DERIVAEOS </t>
  </si>
  <si>
    <t>REVALUACIÓN DE SALDOS DE DISPONIBILIDAEES</t>
  </si>
  <si>
    <t>INTERESES PAGAEOS</t>
  </si>
  <si>
    <t>COMISIONES PAGAEAS</t>
  </si>
  <si>
    <t>TOTAL IGUAL A FE OTRAS EROG., FACTORAJE, DERIVAEOS Y O.SALIDAS</t>
  </si>
  <si>
    <t>SECTORES PRIVAEO Y SOCIAL</t>
  </si>
  <si>
    <t>ESTAEOS Y MUNICIPIOS</t>
  </si>
  <si>
    <t>OTRAS ENTIDAEES PÚBLICAS FINANCIERAS</t>
  </si>
  <si>
    <t xml:space="preserve"> PARTICIP.AL PERSONAL EN LAS UTILIDAEES</t>
  </si>
  <si>
    <t>ESTIMACION POR LA AEMON DE RIESGOS</t>
  </si>
  <si>
    <t>A CARGO DE LA ENTIDAE</t>
  </si>
  <si>
    <t>INTERESES COBRAEOS</t>
  </si>
  <si>
    <t>COMISIONES COBRAEAS</t>
  </si>
  <si>
    <t xml:space="preserve">DISPONIBILIDAE FINAL </t>
  </si>
  <si>
    <t xml:space="preserve">     A CARGO DE LA ENTIDAE</t>
  </si>
  <si>
    <t xml:space="preserve">  SECTOR PRIVAEO</t>
  </si>
  <si>
    <t>VARIACION DE DISPONIBILIDAEES</t>
  </si>
  <si>
    <t xml:space="preserve">  DISPONIBILIDAE FINAL</t>
  </si>
  <si>
    <t xml:space="preserve">  DISPONIBILIDAE INICIAL</t>
  </si>
  <si>
    <t>REV. SDOS. DISPONIBILIDAEES</t>
  </si>
  <si>
    <t>Carátula de Flujo de Efectivo 2018</t>
  </si>
  <si>
    <t>PRESUPUESTO DE EGRESOS DE LA FEDERACIÓN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</si>
</sst>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#,##0.000_);\(#,##0.000\)"/>
    <numFmt numFmtId="169" formatCode="_-* #,##0_-;\-* #,##0_-;_-* &quot;-&quot;??_-;_-@_-"/>
    <numFmt numFmtId="170" formatCode="#,##0.000"/>
  </numFmts>
  <fonts count="21" x14ac:knownFonts="1"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8"/>
      <color indexed="12"/>
      <name val="Arial"/>
      <family val="2"/>
    </font>
    <font>
      <b/>
      <sz val="12"/>
      <name val="MS Sans Serif"/>
      <family val="2"/>
    </font>
    <font>
      <sz val="12"/>
      <name val="MS Sans Serif"/>
      <family val="2"/>
    </font>
    <font>
      <b/>
      <sz val="10"/>
      <name val="MS Sans Serif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164" fontId="1" fillId="0" borderId="0"/>
    <xf numFmtId="0" fontId="4" fillId="0" borderId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32">
    <xf numFmtId="0" fontId="0" fillId="0" borderId="0" xfId="0"/>
    <xf numFmtId="165" fontId="2" fillId="0" borderId="0" xfId="2" applyNumberFormat="1" applyFont="1" applyFill="1"/>
    <xf numFmtId="165" fontId="6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2" fillId="0" borderId="0" xfId="2" applyNumberFormat="1" applyFont="1" applyFill="1" applyAlignment="1">
      <alignment horizontal="centerContinuous" vertical="center"/>
    </xf>
    <xf numFmtId="43" fontId="2" fillId="0" borderId="0" xfId="1" applyFont="1" applyFill="1" applyAlignment="1">
      <alignment horizontal="centerContinuous" vertical="center"/>
    </xf>
    <xf numFmtId="165" fontId="7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2" fillId="0" borderId="0" xfId="2" applyNumberFormat="1" applyFont="1" applyFill="1" applyAlignment="1">
      <alignment vertical="center"/>
    </xf>
    <xf numFmtId="165" fontId="8" fillId="0" borderId="2" xfId="2" quotePrefix="1" applyNumberFormat="1" applyFont="1" applyFill="1" applyBorder="1" applyAlignment="1" applyProtection="1">
      <alignment horizontal="left"/>
    </xf>
    <xf numFmtId="165" fontId="9" fillId="0" borderId="3" xfId="2" applyNumberFormat="1" applyFont="1" applyFill="1" applyBorder="1" applyAlignment="1">
      <alignment vertical="center"/>
    </xf>
    <xf numFmtId="165" fontId="9" fillId="0" borderId="3" xfId="2" applyNumberFormat="1" applyFont="1" applyFill="1" applyBorder="1" applyAlignment="1">
      <alignment vertical="center" wrapText="1"/>
    </xf>
    <xf numFmtId="165" fontId="10" fillId="0" borderId="3" xfId="2" applyNumberFormat="1" applyFont="1" applyFill="1" applyBorder="1" applyAlignment="1" applyProtection="1">
      <alignment horizontal="left" vertical="center"/>
      <protection locked="0"/>
    </xf>
    <xf numFmtId="165" fontId="10" fillId="0" borderId="3" xfId="2" applyNumberFormat="1" applyFont="1" applyFill="1" applyBorder="1" applyAlignment="1" applyProtection="1">
      <alignment vertical="center"/>
      <protection locked="0"/>
    </xf>
    <xf numFmtId="43" fontId="11" fillId="0" borderId="3" xfId="1" applyFont="1" applyFill="1" applyBorder="1" applyAlignment="1" applyProtection="1">
      <alignment vertical="center"/>
      <protection locked="0"/>
    </xf>
    <xf numFmtId="165" fontId="11" fillId="0" borderId="3" xfId="2" applyNumberFormat="1" applyFont="1" applyFill="1" applyBorder="1" applyAlignment="1" applyProtection="1">
      <alignment vertical="center"/>
      <protection locked="0"/>
    </xf>
    <xf numFmtId="165" fontId="8" fillId="0" borderId="3" xfId="2" quotePrefix="1" applyNumberFormat="1" applyFont="1" applyFill="1" applyBorder="1" applyAlignment="1" applyProtection="1">
      <alignment horizontal="left"/>
    </xf>
    <xf numFmtId="165" fontId="7" fillId="0" borderId="3" xfId="2" applyNumberFormat="1" applyFont="1" applyFill="1" applyBorder="1" applyAlignment="1">
      <alignment vertical="center"/>
    </xf>
    <xf numFmtId="43" fontId="11" fillId="0" borderId="4" xfId="1" applyFont="1" applyFill="1" applyBorder="1" applyAlignment="1" applyProtection="1">
      <alignment vertical="center"/>
      <protection locked="0"/>
    </xf>
    <xf numFmtId="165" fontId="7" fillId="0" borderId="5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165" fontId="10" fillId="0" borderId="1" xfId="2" applyNumberFormat="1" applyFont="1" applyFill="1" applyBorder="1" applyAlignment="1" applyProtection="1">
      <alignment horizontal="left" vertical="center"/>
      <protection locked="0"/>
    </xf>
    <xf numFmtId="165" fontId="10" fillId="0" borderId="1" xfId="2" applyNumberFormat="1" applyFont="1" applyFill="1" applyBorder="1" applyAlignment="1" applyProtection="1">
      <alignment vertical="center"/>
      <protection locked="0"/>
    </xf>
    <xf numFmtId="43" fontId="11" fillId="0" borderId="1" xfId="1" applyFont="1" applyFill="1" applyBorder="1" applyAlignment="1" applyProtection="1">
      <alignment vertical="center"/>
      <protection locked="0"/>
    </xf>
    <xf numFmtId="165" fontId="11" fillId="0" borderId="1" xfId="2" applyNumberFormat="1" applyFont="1" applyFill="1" applyBorder="1" applyAlignment="1" applyProtection="1">
      <alignment vertical="center"/>
      <protection locked="0"/>
    </xf>
    <xf numFmtId="43" fontId="10" fillId="0" borderId="6" xfId="1" applyFont="1" applyFill="1" applyBorder="1" applyAlignment="1" applyProtection="1">
      <alignment vertical="center"/>
      <protection locked="0"/>
    </xf>
    <xf numFmtId="43" fontId="2" fillId="0" borderId="0" xfId="1" applyFont="1" applyFill="1" applyAlignment="1">
      <alignment vertical="center"/>
    </xf>
    <xf numFmtId="165" fontId="12" fillId="0" borderId="7" xfId="2" applyNumberFormat="1" applyFont="1" applyFill="1" applyBorder="1" applyAlignment="1" applyProtection="1">
      <alignment horizontal="centerContinuous" vertical="center"/>
    </xf>
    <xf numFmtId="165" fontId="12" fillId="0" borderId="8" xfId="2" applyNumberFormat="1" applyFont="1" applyFill="1" applyBorder="1" applyAlignment="1">
      <alignment horizontal="centerContinuous" vertical="center"/>
    </xf>
    <xf numFmtId="165" fontId="8" fillId="0" borderId="8" xfId="2" applyNumberFormat="1" applyFont="1" applyFill="1" applyBorder="1" applyAlignment="1">
      <alignment horizontal="centerContinuous" vertical="center"/>
    </xf>
    <xf numFmtId="43" fontId="12" fillId="0" borderId="9" xfId="1" applyFont="1" applyFill="1" applyBorder="1" applyAlignment="1" applyProtection="1">
      <alignment horizontal="center" vertical="center"/>
    </xf>
    <xf numFmtId="43" fontId="12" fillId="0" borderId="8" xfId="1" applyFont="1" applyFill="1" applyBorder="1" applyAlignment="1" applyProtection="1">
      <alignment horizontal="center" vertical="center"/>
    </xf>
    <xf numFmtId="165" fontId="12" fillId="0" borderId="8" xfId="2" applyNumberFormat="1" applyFont="1" applyFill="1" applyBorder="1" applyAlignment="1" applyProtection="1">
      <alignment horizontal="centerContinuous" vertical="center"/>
    </xf>
    <xf numFmtId="43" fontId="12" fillId="0" borderId="10" xfId="1" applyFont="1" applyFill="1" applyBorder="1" applyAlignment="1" applyProtection="1">
      <alignment horizontal="center" vertical="center"/>
    </xf>
    <xf numFmtId="165" fontId="12" fillId="0" borderId="11" xfId="2" applyNumberFormat="1" applyFont="1" applyFill="1" applyBorder="1" applyAlignment="1">
      <alignment vertical="center"/>
    </xf>
    <xf numFmtId="165" fontId="12" fillId="0" borderId="0" xfId="2" applyNumberFormat="1" applyFont="1" applyFill="1" applyBorder="1" applyAlignment="1">
      <alignment vertical="center"/>
    </xf>
    <xf numFmtId="165" fontId="12" fillId="0" borderId="0" xfId="2" applyNumberFormat="1" applyFont="1" applyFill="1" applyBorder="1" applyAlignment="1" applyProtection="1">
      <alignment horizontal="left" vertical="center"/>
    </xf>
    <xf numFmtId="43" fontId="12" fillId="0" borderId="12" xfId="1" applyFont="1" applyFill="1" applyBorder="1" applyAlignment="1">
      <alignment vertical="center"/>
    </xf>
    <xf numFmtId="43" fontId="12" fillId="0" borderId="0" xfId="1" applyFont="1" applyFill="1" applyBorder="1" applyAlignment="1">
      <alignment vertical="center"/>
    </xf>
    <xf numFmtId="43" fontId="8" fillId="0" borderId="13" xfId="1" applyFont="1" applyFill="1" applyBorder="1" applyAlignment="1">
      <alignment vertical="center"/>
    </xf>
    <xf numFmtId="165" fontId="12" fillId="0" borderId="11" xfId="2" applyNumberFormat="1" applyFont="1" applyFill="1" applyBorder="1" applyAlignment="1" applyProtection="1">
      <alignment horizontal="centerContinuous" vertical="center"/>
    </xf>
    <xf numFmtId="165" fontId="8" fillId="0" borderId="0" xfId="2" applyNumberFormat="1" applyFont="1" applyFill="1" applyBorder="1" applyAlignment="1">
      <alignment horizontal="centerContinuous" vertical="center"/>
    </xf>
    <xf numFmtId="43" fontId="8" fillId="0" borderId="14" xfId="1" applyFont="1" applyFill="1" applyBorder="1" applyAlignment="1" applyProtection="1">
      <alignment vertical="center"/>
    </xf>
    <xf numFmtId="43" fontId="8" fillId="0" borderId="0" xfId="1" applyFont="1" applyFill="1" applyBorder="1" applyAlignment="1" applyProtection="1">
      <alignment vertical="center"/>
    </xf>
    <xf numFmtId="167" fontId="12" fillId="0" borderId="0" xfId="4" applyNumberFormat="1" applyFont="1" applyFill="1" applyBorder="1" applyAlignment="1" applyProtection="1">
      <alignment horizontal="centerContinuous" vertical="center"/>
    </xf>
    <xf numFmtId="167" fontId="8" fillId="0" borderId="0" xfId="4" applyNumberFormat="1" applyFont="1" applyFill="1" applyBorder="1" applyAlignment="1">
      <alignment horizontal="centerContinuous" vertical="center"/>
    </xf>
    <xf numFmtId="43" fontId="8" fillId="0" borderId="15" xfId="1" applyFont="1" applyFill="1" applyBorder="1" applyAlignment="1" applyProtection="1">
      <alignment vertical="center"/>
    </xf>
    <xf numFmtId="168" fontId="2" fillId="0" borderId="0" xfId="2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7" fontId="12" fillId="0" borderId="0" xfId="4" applyNumberFormat="1" applyFont="1" applyFill="1" applyBorder="1" applyAlignment="1">
      <alignment vertical="center"/>
    </xf>
    <xf numFmtId="167" fontId="12" fillId="0" borderId="0" xfId="4" applyNumberFormat="1" applyFont="1" applyFill="1" applyBorder="1" applyAlignment="1" applyProtection="1">
      <alignment horizontal="left" vertical="center"/>
    </xf>
    <xf numFmtId="167" fontId="2" fillId="0" borderId="0" xfId="4" applyNumberFormat="1" applyFont="1" applyFill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12" xfId="1" applyFont="1" applyFill="1" applyBorder="1" applyAlignment="1" applyProtection="1">
      <alignment vertical="center"/>
      <protection locked="0"/>
    </xf>
    <xf numFmtId="43" fontId="8" fillId="0" borderId="0" xfId="1" applyFont="1" applyFill="1" applyBorder="1" applyAlignment="1" applyProtection="1">
      <alignment vertical="center"/>
      <protection locked="0"/>
    </xf>
    <xf numFmtId="167" fontId="8" fillId="0" borderId="0" xfId="4" applyNumberFormat="1" applyFont="1" applyFill="1" applyBorder="1" applyAlignment="1">
      <alignment vertical="center"/>
    </xf>
    <xf numFmtId="165" fontId="2" fillId="0" borderId="0" xfId="2" applyNumberFormat="1" applyFont="1" applyFill="1" applyAlignment="1">
      <alignment horizontal="left" vertical="center"/>
    </xf>
    <xf numFmtId="43" fontId="8" fillId="0" borderId="16" xfId="1" applyFont="1" applyFill="1" applyBorder="1" applyAlignment="1" applyProtection="1">
      <alignment vertical="center"/>
      <protection locked="0"/>
    </xf>
    <xf numFmtId="167" fontId="8" fillId="0" borderId="0" xfId="4" applyNumberFormat="1" applyFont="1" applyFill="1" applyBorder="1" applyAlignment="1" applyProtection="1">
      <alignment horizontal="left" vertical="center"/>
    </xf>
    <xf numFmtId="43" fontId="8" fillId="2" borderId="16" xfId="1" applyFont="1" applyFill="1" applyBorder="1" applyAlignment="1" applyProtection="1">
      <alignment vertical="center"/>
    </xf>
    <xf numFmtId="43" fontId="8" fillId="0" borderId="16" xfId="1" applyFont="1" applyFill="1" applyBorder="1" applyAlignment="1" applyProtection="1">
      <alignment vertical="center"/>
    </xf>
    <xf numFmtId="43" fontId="8" fillId="0" borderId="12" xfId="1" applyFont="1" applyFill="1" applyBorder="1" applyAlignment="1" applyProtection="1">
      <alignment vertical="center"/>
    </xf>
    <xf numFmtId="167" fontId="12" fillId="0" borderId="0" xfId="4" quotePrefix="1" applyNumberFormat="1" applyFont="1" applyFill="1" applyBorder="1" applyAlignment="1" applyProtection="1">
      <alignment horizontal="left" vertical="center"/>
    </xf>
    <xf numFmtId="43" fontId="8" fillId="2" borderId="15" xfId="1" applyFont="1" applyFill="1" applyBorder="1" applyAlignment="1" applyProtection="1">
      <alignment vertical="center"/>
    </xf>
    <xf numFmtId="43" fontId="8" fillId="3" borderId="12" xfId="1" applyFont="1" applyFill="1" applyBorder="1" applyAlignment="1" applyProtection="1">
      <alignment vertical="center"/>
      <protection locked="0"/>
    </xf>
    <xf numFmtId="43" fontId="12" fillId="0" borderId="12" xfId="1" applyFont="1" applyFill="1" applyBorder="1" applyAlignment="1" applyProtection="1">
      <alignment vertical="center"/>
      <protection locked="0"/>
    </xf>
    <xf numFmtId="43" fontId="12" fillId="0" borderId="0" xfId="1" applyFont="1" applyFill="1" applyBorder="1" applyAlignment="1" applyProtection="1">
      <alignment vertical="center"/>
      <protection locked="0"/>
    </xf>
    <xf numFmtId="43" fontId="8" fillId="0" borderId="17" xfId="1" applyFont="1" applyFill="1" applyBorder="1" applyAlignment="1" applyProtection="1">
      <alignment vertical="center"/>
    </xf>
    <xf numFmtId="43" fontId="8" fillId="0" borderId="18" xfId="1" applyFont="1" applyFill="1" applyBorder="1" applyAlignment="1" applyProtection="1">
      <alignment vertical="center"/>
      <protection locked="0"/>
    </xf>
    <xf numFmtId="43" fontId="8" fillId="0" borderId="16" xfId="1" applyFont="1" applyFill="1" applyBorder="1" applyAlignment="1">
      <alignment vertical="center"/>
    </xf>
    <xf numFmtId="43" fontId="8" fillId="0" borderId="12" xfId="1" applyFont="1" applyFill="1" applyBorder="1" applyAlignment="1">
      <alignment vertical="center"/>
    </xf>
    <xf numFmtId="43" fontId="8" fillId="0" borderId="0" xfId="1" applyFont="1" applyFill="1" applyBorder="1" applyAlignment="1">
      <alignment vertical="center"/>
    </xf>
    <xf numFmtId="165" fontId="9" fillId="0" borderId="0" xfId="2" applyNumberFormat="1" applyFont="1" applyFill="1" applyAlignment="1">
      <alignment vertical="center"/>
    </xf>
    <xf numFmtId="43" fontId="8" fillId="0" borderId="19" xfId="1" applyFont="1" applyFill="1" applyBorder="1" applyAlignment="1" applyProtection="1">
      <alignment vertical="center"/>
      <protection locked="0"/>
    </xf>
    <xf numFmtId="43" fontId="8" fillId="3" borderId="12" xfId="1" applyFont="1" applyFill="1" applyBorder="1" applyAlignment="1" applyProtection="1">
      <alignment vertical="center"/>
    </xf>
    <xf numFmtId="165" fontId="12" fillId="0" borderId="0" xfId="2" quotePrefix="1" applyNumberFormat="1" applyFont="1" applyFill="1" applyBorder="1" applyAlignment="1" applyProtection="1">
      <alignment horizontal="left" vertical="center"/>
    </xf>
    <xf numFmtId="43" fontId="8" fillId="0" borderId="20" xfId="1" applyFont="1" applyFill="1" applyBorder="1" applyAlignment="1" applyProtection="1">
      <alignment vertical="center"/>
    </xf>
    <xf numFmtId="43" fontId="8" fillId="3" borderId="16" xfId="1" applyFont="1" applyFill="1" applyBorder="1" applyAlignment="1" applyProtection="1">
      <alignment vertical="center"/>
      <protection locked="0"/>
    </xf>
    <xf numFmtId="165" fontId="2" fillId="0" borderId="0" xfId="2" applyNumberFormat="1" applyFont="1" applyFill="1" applyAlignment="1">
      <alignment vertical="top"/>
    </xf>
    <xf numFmtId="165" fontId="8" fillId="0" borderId="5" xfId="2" applyNumberFormat="1" applyFont="1" applyFill="1" applyBorder="1" applyAlignment="1">
      <alignment vertical="top"/>
    </xf>
    <xf numFmtId="165" fontId="8" fillId="0" borderId="1" xfId="2" applyNumberFormat="1" applyFont="1" applyFill="1" applyBorder="1" applyAlignment="1">
      <alignment vertical="top"/>
    </xf>
    <xf numFmtId="43" fontId="8" fillId="0" borderId="21" xfId="1" applyFont="1" applyFill="1" applyBorder="1" applyAlignment="1">
      <alignment vertical="top"/>
    </xf>
    <xf numFmtId="43" fontId="8" fillId="0" borderId="1" xfId="1" applyFont="1" applyFill="1" applyBorder="1" applyAlignment="1">
      <alignment vertical="top"/>
    </xf>
    <xf numFmtId="167" fontId="8" fillId="0" borderId="1" xfId="4" applyNumberFormat="1" applyFont="1" applyFill="1" applyBorder="1" applyAlignment="1">
      <alignment vertical="top"/>
    </xf>
    <xf numFmtId="167" fontId="8" fillId="0" borderId="1" xfId="4" applyNumberFormat="1" applyFont="1" applyFill="1" applyBorder="1" applyAlignment="1" applyProtection="1">
      <alignment horizontal="left" vertical="top"/>
    </xf>
    <xf numFmtId="43" fontId="8" fillId="0" borderId="22" xfId="1" applyFont="1" applyFill="1" applyBorder="1" applyAlignment="1" applyProtection="1">
      <alignment vertical="top"/>
      <protection locked="0"/>
    </xf>
    <xf numFmtId="169" fontId="7" fillId="0" borderId="23" xfId="5" applyNumberFormat="1" applyFont="1" applyFill="1" applyBorder="1"/>
    <xf numFmtId="165" fontId="4" fillId="0" borderId="0" xfId="2" applyNumberFormat="1" applyFont="1" applyFill="1"/>
    <xf numFmtId="165" fontId="4" fillId="0" borderId="0" xfId="2" applyNumberFormat="1" applyFont="1" applyFill="1" applyBorder="1"/>
    <xf numFmtId="169" fontId="7" fillId="0" borderId="24" xfId="5" applyNumberFormat="1" applyFont="1" applyFill="1" applyBorder="1"/>
    <xf numFmtId="165" fontId="13" fillId="0" borderId="0" xfId="2" applyNumberFormat="1" applyFont="1" applyFill="1" applyProtection="1">
      <protection locked="0"/>
    </xf>
    <xf numFmtId="43" fontId="2" fillId="0" borderId="0" xfId="1" applyFont="1" applyFill="1"/>
    <xf numFmtId="169" fontId="7" fillId="0" borderId="25" xfId="5" applyNumberFormat="1" applyFont="1" applyFill="1" applyBorder="1"/>
    <xf numFmtId="165" fontId="2" fillId="0" borderId="0" xfId="2" quotePrefix="1" applyNumberFormat="1" applyFont="1" applyFill="1" applyAlignment="1">
      <alignment horizontal="left"/>
    </xf>
    <xf numFmtId="3" fontId="14" fillId="0" borderId="0" xfId="3" applyNumberFormat="1" applyFont="1" applyFill="1"/>
    <xf numFmtId="43" fontId="15" fillId="0" borderId="0" xfId="1" applyFont="1" applyFill="1"/>
    <xf numFmtId="3" fontId="15" fillId="0" borderId="0" xfId="3" applyNumberFormat="1" applyFont="1" applyFill="1"/>
    <xf numFmtId="43" fontId="2" fillId="0" borderId="0" xfId="1" applyFont="1" applyFill="1" applyBorder="1"/>
    <xf numFmtId="3" fontId="16" fillId="0" borderId="0" xfId="3" quotePrefix="1" applyNumberFormat="1" applyFont="1" applyFill="1" applyBorder="1" applyAlignment="1" applyProtection="1">
      <alignment horizontal="left"/>
    </xf>
    <xf numFmtId="43" fontId="14" fillId="0" borderId="0" xfId="1" quotePrefix="1" applyFont="1" applyFill="1" applyBorder="1" applyAlignment="1" applyProtection="1">
      <alignment horizontal="left"/>
    </xf>
    <xf numFmtId="3" fontId="14" fillId="0" borderId="0" xfId="3" quotePrefix="1" applyNumberFormat="1" applyFont="1" applyFill="1" applyAlignment="1">
      <alignment horizontal="left"/>
    </xf>
    <xf numFmtId="43" fontId="14" fillId="0" borderId="0" xfId="1" quotePrefix="1" applyFont="1" applyFill="1" applyAlignment="1">
      <alignment horizontal="left"/>
    </xf>
    <xf numFmtId="3" fontId="15" fillId="0" borderId="26" xfId="3" applyNumberFormat="1" applyFont="1" applyFill="1" applyBorder="1" applyAlignment="1">
      <alignment horizontal="centerContinuous" vertical="center"/>
    </xf>
    <xf numFmtId="43" fontId="14" fillId="0" borderId="27" xfId="1" quotePrefix="1" applyFont="1" applyFill="1" applyBorder="1" applyAlignment="1" applyProtection="1">
      <alignment horizontal="centerContinuous" vertical="center" wrapText="1"/>
    </xf>
    <xf numFmtId="43" fontId="14" fillId="0" borderId="0" xfId="1" quotePrefix="1" applyFont="1" applyFill="1" applyBorder="1" applyAlignment="1" applyProtection="1">
      <alignment horizontal="centerContinuous" vertical="center" wrapText="1"/>
    </xf>
    <xf numFmtId="3" fontId="15" fillId="0" borderId="5" xfId="3" applyNumberFormat="1" applyFont="1" applyFill="1" applyBorder="1" applyAlignment="1">
      <alignment horizontal="centerContinuous" vertical="center"/>
    </xf>
    <xf numFmtId="43" fontId="14" fillId="0" borderId="6" xfId="1" quotePrefix="1" applyFont="1" applyFill="1" applyBorder="1" applyAlignment="1" applyProtection="1">
      <alignment horizontal="center" vertical="center"/>
    </xf>
    <xf numFmtId="43" fontId="14" fillId="0" borderId="0" xfId="1" quotePrefix="1" applyFont="1" applyFill="1" applyBorder="1" applyAlignment="1" applyProtection="1">
      <alignment horizontal="center" vertical="center"/>
    </xf>
    <xf numFmtId="3" fontId="15" fillId="0" borderId="24" xfId="3" applyNumberFormat="1" applyFont="1" applyFill="1" applyBorder="1" applyAlignment="1" applyProtection="1">
      <alignment horizontal="fill"/>
    </xf>
    <xf numFmtId="43" fontId="15" fillId="0" borderId="28" xfId="1" applyFont="1" applyFill="1" applyBorder="1" applyAlignment="1" applyProtection="1">
      <alignment horizontal="right"/>
    </xf>
    <xf numFmtId="43" fontId="15" fillId="0" borderId="0" xfId="1" applyFont="1" applyFill="1" applyBorder="1" applyAlignment="1" applyProtection="1">
      <alignment horizontal="right"/>
    </xf>
    <xf numFmtId="3" fontId="14" fillId="0" borderId="24" xfId="3" applyNumberFormat="1" applyFont="1" applyFill="1" applyBorder="1" applyAlignment="1" applyProtection="1">
      <alignment horizontal="left"/>
    </xf>
    <xf numFmtId="43" fontId="14" fillId="0" borderId="28" xfId="1" applyFont="1" applyFill="1" applyBorder="1" applyAlignment="1" applyProtection="1">
      <alignment horizontal="right"/>
    </xf>
    <xf numFmtId="43" fontId="14" fillId="0" borderId="0" xfId="1" applyFont="1" applyFill="1" applyBorder="1" applyAlignment="1" applyProtection="1">
      <alignment horizontal="right"/>
    </xf>
    <xf numFmtId="3" fontId="15" fillId="0" borderId="24" xfId="3" applyNumberFormat="1" applyFont="1" applyFill="1" applyBorder="1" applyAlignment="1" applyProtection="1">
      <alignment horizontal="left"/>
    </xf>
    <xf numFmtId="3" fontId="15" fillId="0" borderId="24" xfId="3" applyNumberFormat="1" applyFont="1" applyFill="1" applyBorder="1" applyProtection="1"/>
    <xf numFmtId="170" fontId="15" fillId="0" borderId="0" xfId="3" applyNumberFormat="1" applyFont="1" applyFill="1"/>
    <xf numFmtId="3" fontId="15" fillId="0" borderId="24" xfId="3" quotePrefix="1" applyNumberFormat="1" applyFont="1" applyFill="1" applyBorder="1" applyAlignment="1" applyProtection="1">
      <alignment horizontal="left"/>
    </xf>
    <xf numFmtId="3" fontId="15" fillId="0" borderId="25" xfId="3" applyNumberFormat="1" applyFont="1" applyFill="1" applyBorder="1" applyAlignment="1" applyProtection="1">
      <alignment horizontal="left"/>
    </xf>
    <xf numFmtId="43" fontId="15" fillId="0" borderId="6" xfId="1" applyFont="1" applyFill="1" applyBorder="1" applyAlignment="1" applyProtection="1">
      <alignment horizontal="right"/>
    </xf>
    <xf numFmtId="165" fontId="2" fillId="0" borderId="0" xfId="2" quotePrefix="1" applyNumberFormat="1" applyFont="1" applyFill="1"/>
    <xf numFmtId="43" fontId="8" fillId="2" borderId="14" xfId="1" applyFont="1" applyFill="1" applyBorder="1" applyAlignment="1" applyProtection="1">
      <alignment vertical="center"/>
    </xf>
    <xf numFmtId="43" fontId="8" fillId="2" borderId="18" xfId="1" applyFont="1" applyFill="1" applyBorder="1" applyAlignment="1" applyProtection="1">
      <alignment vertical="center"/>
      <protection locked="0"/>
    </xf>
    <xf numFmtId="43" fontId="8" fillId="2" borderId="12" xfId="1" applyFont="1" applyFill="1" applyBorder="1" applyAlignment="1" applyProtection="1">
      <alignment vertical="center"/>
    </xf>
    <xf numFmtId="165" fontId="2" fillId="4" borderId="0" xfId="2" applyNumberFormat="1" applyFont="1" applyFill="1" applyAlignment="1">
      <alignment vertical="center"/>
    </xf>
    <xf numFmtId="43" fontId="8" fillId="4" borderId="0" xfId="1" applyFont="1" applyFill="1" applyBorder="1" applyAlignment="1" applyProtection="1">
      <alignment vertical="center"/>
      <protection locked="0"/>
    </xf>
    <xf numFmtId="165" fontId="3" fillId="0" borderId="0" xfId="2" applyNumberFormat="1" applyFont="1" applyFill="1" applyAlignment="1" applyProtection="1">
      <alignment horizontal="center" vertical="center" wrapText="1"/>
    </xf>
    <xf numFmtId="0" fontId="5" fillId="0" borderId="0" xfId="3" applyFont="1" applyFill="1" applyAlignment="1">
      <alignment horizontal="center" wrapText="1"/>
    </xf>
    <xf numFmtId="165" fontId="6" fillId="0" borderId="0" xfId="2" applyNumberFormat="1" applyFont="1" applyFill="1" applyAlignment="1" applyProtection="1">
      <alignment horizontal="center" vertical="center"/>
    </xf>
    <xf numFmtId="49" fontId="4" fillId="0" borderId="0" xfId="2" applyNumberFormat="1" applyFont="1" applyFill="1" applyAlignment="1">
      <alignment horizontal="center" vertical="top"/>
    </xf>
    <xf numFmtId="49" fontId="7" fillId="0" borderId="1" xfId="2" applyNumberFormat="1" applyFont="1" applyFill="1" applyBorder="1" applyAlignment="1">
      <alignment horizontal="center" vertical="top"/>
    </xf>
    <xf numFmtId="43" fontId="8" fillId="3" borderId="15" xfId="1" applyFont="1" applyFill="1" applyBorder="1" applyAlignment="1" applyProtection="1">
      <alignment vertical="center"/>
    </xf>
  </cellXfs>
  <cellStyles count="6">
    <cellStyle name="Millares" xfId="1" builtinId="3"/>
    <cellStyle name="Millares 2" xfId="4"/>
    <cellStyle name="Millares_FLUJO 2004" xfId="5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GEMA\2017\DICTAMEN%20PRESUPUESTAL%202017\DICTAMEN%20PRESUPUESTAL%202017%20HT%20VerPagado%2012031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STION\BD%20Informe%20consejo%20201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negrets\Configuraci&#243;n%20local\Archivos%20temporales%20de%20Internet\Content.Outlook\OH48N44Y\Sistema%20Integral%20de%20Informaci&#243;n%20de%20Ingresos%20y%20Gasto%20Publico%20-enero%20(4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A%20CONTROL%20PRESUPUESTAL/Presupuesto%202017/Avances%202017/Julio%202017/Avance%20de%20Gasto%20Corriente%20%20Presupuesto%20Autorizado%20(3%20agosto)2017%20juli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GEMA\2009\SISTEMA%20INTEGRAL%20DE%20INFORMACION\SII@WEB\FLUJO%20DE%20EFECTIVO\FORMATOS%20ENVIADOS\EJERCIDOS\ENERO%202009\Sistema%20de%20Integral%20de%20Informaci&#243;n%20de%20los%20Ingresos%20y%20Gasto%20P&#250;blico-enero'09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emuniz\CONFIG~1\Temp\1_LC_POR_PROMOTOR_CON_RESP%20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GEMA\2009\SISTEMA%20INTEGRAL%20DE%20INFORMACION\SII@WEB\FLUJO%20DE%20EFECTIVO\FORMATOS%20ENVIADOS\EJERCIDOS\ENERO%202009\Sistema%20de%20Integral%20de%20Informaci&#243;n%20de%20los%20Ingresos%20y%20Gasto%20P&#250;blico-enero'09%202a%20vers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2018_Plantilla%20122_FE%20Bancos%20para%20flujo%20Trimestral%20a%20Diciembre%202018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GEMA\2015\DICTAMEN%20PRESUPUESTAL%202015\122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AEjercicio2006\14_Informes%20Consejo%20y%20CNBV_2006\Resultados%202006%20y%20PEF_par%20NAFIN\MVT\1997\TRABAJO\JULIO\TECH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riam\AVANCES\Ejercicio%202008\06%20Junio'08\AVCE%20Junio'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A\2008\ESCENARIOS\OCTUBRE\ESCENARIOS%20OCTUBRE%2010DIC%20CONSEJ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AEjercicio2003\6_Balanza_financiera2003\balanza_DIC_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LUL&#218;\INDICES,TCFIXyTASAS\INDIC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AEjercicio2006\14_Informes%20Consejo%20y%20CNBV_2006\Resultados%202006%20y%20PEF_par%20NAFIN\Documents%20and%20Settings\rbarraza\Configuraci&#243;n%20local\Archivos%20temporales%20de%20Internet\OLK10\londres\ReporteLondresLT_20021125_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ramirez\Documents\aaaaproyecto2010\Presupuesto%20GC%202010enviogema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riam\AVANCES\Ejercicio%202013\10%20Octubre%202013\Avance%20de%20Gasto%20Corriente%20%20Presupuesto%20Autorizado%202013-o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 EJERCIDO"/>
      <sheetName val="CONCILIACION EGRESOS"/>
      <sheetName val="CONCILIACION INGRESOS"/>
      <sheetName val="PLANTILLA PEF Original"/>
      <sheetName val="Flujo para word"/>
      <sheetName val="CC-P INGRESOS"/>
      <sheetName val="VARIACIONES INGRESOS "/>
      <sheetName val="VARIACIONES EGRESOS "/>
      <sheetName val="Resumen Gasto e Inv. Fís."/>
      <sheetName val="ER (2)"/>
      <sheetName val="CC-P  GASTOS"/>
      <sheetName val="CCP RESULTADOS"/>
      <sheetName val="CONCILIACION DISPONIBILIDADES"/>
      <sheetName val="FLUJO PROGRAMAS 2017"/>
      <sheetName val="MODIFICADOS"/>
      <sheetName val="Plantilla Flujo 5o. Modificado"/>
      <sheetName val="ADECUACIONES"/>
      <sheetName val="AMPLIACION MODIFIC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Fro15"/>
      <sheetName val="Financiero2016"/>
      <sheetName val="Ejercido2016"/>
      <sheetName val="IngTeso"/>
      <sheetName val="SdosMgnFro"/>
      <sheetName val="AportFdoContDef"/>
      <sheetName val="VALUACION"/>
      <sheetName val="PtmosEmplsSdos15"/>
      <sheetName val="PtmosEmplsInts15"/>
      <sheetName val="OtsGtsAdmn"/>
      <sheetName val="subs2015"/>
      <sheetName val="5114-8"/>
      <sheetName val="Outsourcing"/>
      <sheetName val="Cargos5125"/>
      <sheetName val="TDM Mensual"/>
      <sheetName val="TDM Mensual credito"/>
      <sheetName val="TDM Consolidadada"/>
      <sheetName val="Lam Gto Nva Agrup"/>
      <sheetName val="Informe corto "/>
      <sheetName val="REPORTE ACUMULADO"/>
      <sheetName val="Credito"/>
      <sheetName val="ER_Mes y Trim"/>
      <sheetName val="ER_Anual"/>
      <sheetName val="REPORTE MENSUAL"/>
      <sheetName val="IngCartVdaPEF"/>
      <sheetName val="ER_InfAutoeval"/>
      <sheetName val="ER_MesTrim"/>
      <sheetName val="REPORTE_X_TRIM"/>
    </sheetNames>
    <sheetDataSet>
      <sheetData sheetId="0">
        <row r="26">
          <cell r="Z26">
            <v>36990941.670000002</v>
          </cell>
        </row>
      </sheetData>
      <sheetData sheetId="1">
        <row r="46">
          <cell r="B46">
            <v>289886.38</v>
          </cell>
        </row>
      </sheetData>
      <sheetData sheetId="2">
        <row r="93">
          <cell r="E93" t="str">
            <v>KT10102700101</v>
          </cell>
          <cell r="F93" t="str">
            <v>IPAB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4">
          <cell r="E94" t="str">
            <v>KT10102700102</v>
          </cell>
          <cell r="F94" t="str">
            <v>Pemex</v>
          </cell>
          <cell r="G94">
            <v>909.67499999999995</v>
          </cell>
          <cell r="H94">
            <v>905.1</v>
          </cell>
          <cell r="I94">
            <v>2501.3306595399999</v>
          </cell>
          <cell r="J94">
            <v>4199.03267684</v>
          </cell>
          <cell r="K94">
            <v>4220.5899999899993</v>
          </cell>
          <cell r="L94">
            <v>4247.8494666100005</v>
          </cell>
          <cell r="M94">
            <v>4051.3479999899996</v>
          </cell>
          <cell r="N94">
            <v>4054.4439999899996</v>
          </cell>
          <cell r="O94">
            <v>4075.1039999999998</v>
          </cell>
          <cell r="P94">
            <v>4055.5479999899999</v>
          </cell>
          <cell r="Q94">
            <v>4120.62</v>
          </cell>
          <cell r="R94">
            <v>4118.1245803299998</v>
          </cell>
          <cell r="S94">
            <v>909.67499999999995</v>
          </cell>
          <cell r="T94">
            <v>907.38750000000005</v>
          </cell>
          <cell r="U94">
            <v>1438.7018865133334</v>
          </cell>
          <cell r="V94">
            <v>2128.7845840950004</v>
          </cell>
          <cell r="W94">
            <v>2547.1456672740001</v>
          </cell>
          <cell r="X94">
            <v>2830.596300496667</v>
          </cell>
          <cell r="Y94">
            <v>3004.989400424286</v>
          </cell>
          <cell r="Z94">
            <v>3136.1712253700002</v>
          </cell>
          <cell r="AA94">
            <v>3240.497089217778</v>
          </cell>
          <cell r="AB94">
            <v>3322.0021802950005</v>
          </cell>
          <cell r="AC94">
            <v>3394.6038002681821</v>
          </cell>
          <cell r="AD94">
            <v>3454.8971986066667</v>
          </cell>
          <cell r="AE94">
            <v>4316.1056595400005</v>
          </cell>
        </row>
        <row r="95">
          <cell r="E95" t="str">
            <v>KT10102700103</v>
          </cell>
          <cell r="F95" t="str">
            <v>CFE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</row>
        <row r="96">
          <cell r="E96" t="str">
            <v>KT10102700104</v>
          </cell>
          <cell r="F96" t="str">
            <v>Resto sector Público MN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</row>
        <row r="97">
          <cell r="E97" t="str">
            <v>KT10102700105</v>
          </cell>
          <cell r="F97" t="str">
            <v>Resto sector Público ME</v>
          </cell>
          <cell r="G97">
            <v>621.05662519999998</v>
          </cell>
          <cell r="H97">
            <v>4401.8351001399997</v>
          </cell>
          <cell r="I97">
            <v>4190.5541662300002</v>
          </cell>
          <cell r="J97">
            <v>4174.8949933599997</v>
          </cell>
          <cell r="K97">
            <v>4617.6360673200006</v>
          </cell>
          <cell r="L97">
            <v>4485.8936533099995</v>
          </cell>
          <cell r="M97">
            <v>4563.18783153</v>
          </cell>
          <cell r="N97">
            <v>4597.1241678000006</v>
          </cell>
          <cell r="O97">
            <v>4722.2127085399998</v>
          </cell>
          <cell r="P97">
            <v>4586.5664923099994</v>
          </cell>
          <cell r="Q97">
            <v>4999.2003007799995</v>
          </cell>
          <cell r="R97">
            <v>5004.7007748199994</v>
          </cell>
          <cell r="S97">
            <v>621.05662519999998</v>
          </cell>
          <cell r="T97">
            <v>2511.4458626699998</v>
          </cell>
          <cell r="U97">
            <v>3071.1486305233334</v>
          </cell>
          <cell r="V97">
            <v>3347.0852212324999</v>
          </cell>
          <cell r="W97">
            <v>3601.1953904499996</v>
          </cell>
          <cell r="X97">
            <v>3748.6451009266661</v>
          </cell>
          <cell r="Y97">
            <v>3865.0083481557135</v>
          </cell>
          <cell r="Z97">
            <v>3956.5228256112496</v>
          </cell>
          <cell r="AA97">
            <v>4041.5994792699994</v>
          </cell>
          <cell r="AB97">
            <v>4096.0961805739989</v>
          </cell>
          <cell r="AC97">
            <v>4178.1965551381809</v>
          </cell>
          <cell r="AD97">
            <v>4247.071906778333</v>
          </cell>
          <cell r="AE97">
            <v>9213.4458915699997</v>
          </cell>
        </row>
        <row r="98">
          <cell r="F98" t="str">
            <v>Total sector público</v>
          </cell>
          <cell r="G98">
            <v>1530.7316252000001</v>
          </cell>
          <cell r="H98">
            <v>5306.93510014</v>
          </cell>
          <cell r="I98">
            <v>6691.8848257700001</v>
          </cell>
          <cell r="J98">
            <v>8373.9276701999988</v>
          </cell>
          <cell r="K98">
            <v>8838.2260673099991</v>
          </cell>
          <cell r="L98">
            <v>8733.74311992</v>
          </cell>
          <cell r="M98">
            <v>8614.5358315199992</v>
          </cell>
          <cell r="N98">
            <v>8651.5681677899993</v>
          </cell>
          <cell r="O98">
            <v>8797.31670854</v>
          </cell>
          <cell r="P98">
            <v>8642.1144922999993</v>
          </cell>
          <cell r="Q98">
            <v>9119.8203007800003</v>
          </cell>
          <cell r="R98">
            <v>9122.8253551499984</v>
          </cell>
          <cell r="S98">
            <v>1530.7316252000001</v>
          </cell>
          <cell r="T98">
            <v>3418.8333626699996</v>
          </cell>
          <cell r="U98">
            <v>4509.850517036667</v>
          </cell>
          <cell r="V98">
            <v>5475.8698053275002</v>
          </cell>
          <cell r="W98">
            <v>6148.3410577239993</v>
          </cell>
          <cell r="X98">
            <v>6579.2414014233327</v>
          </cell>
          <cell r="Y98">
            <v>6869.9977485799991</v>
          </cell>
          <cell r="Z98">
            <v>7092.6940509812503</v>
          </cell>
          <cell r="AA98">
            <v>7282.0965684877774</v>
          </cell>
          <cell r="AB98">
            <v>7418.0983608689994</v>
          </cell>
          <cell r="AC98">
            <v>7572.8003554063635</v>
          </cell>
          <cell r="AD98">
            <v>7701.9691053850001</v>
          </cell>
          <cell r="AE98">
            <v>13529.55155111</v>
          </cell>
        </row>
        <row r="99">
          <cell r="E99" t="str">
            <v>KT10102800101</v>
          </cell>
          <cell r="F99" t="str">
            <v>Crédito vigente moneda nacional</v>
          </cell>
          <cell r="G99">
            <v>49918.785302940349</v>
          </cell>
          <cell r="H99">
            <v>46484.646340839899</v>
          </cell>
          <cell r="I99">
            <v>47014.364529610051</v>
          </cell>
          <cell r="J99">
            <v>47750.574427539905</v>
          </cell>
          <cell r="K99">
            <v>48506.343701389866</v>
          </cell>
          <cell r="L99">
            <v>49831.590427810057</v>
          </cell>
          <cell r="M99">
            <v>51261.973231880016</v>
          </cell>
          <cell r="N99">
            <v>51886.142897730002</v>
          </cell>
          <cell r="O99">
            <v>51938.407580239997</v>
          </cell>
          <cell r="P99">
            <v>52100.495213480048</v>
          </cell>
          <cell r="Q99">
            <v>55966.423802919999</v>
          </cell>
          <cell r="R99">
            <v>59186.248389259876</v>
          </cell>
          <cell r="S99">
            <v>49918.785302940349</v>
          </cell>
          <cell r="T99">
            <v>48201.715821890124</v>
          </cell>
          <cell r="U99">
            <v>47805.932057796766</v>
          </cell>
          <cell r="V99">
            <v>47792.092650232546</v>
          </cell>
          <cell r="W99">
            <v>47934.942860464005</v>
          </cell>
          <cell r="X99">
            <v>48251.050788355009</v>
          </cell>
          <cell r="Y99">
            <v>48681.182566001436</v>
          </cell>
          <cell r="Z99">
            <v>49081.802607467507</v>
          </cell>
          <cell r="AA99">
            <v>49399.203159997785</v>
          </cell>
          <cell r="AB99">
            <v>49669.33236534601</v>
          </cell>
          <cell r="AC99">
            <v>50241.795223307279</v>
          </cell>
          <cell r="AD99">
            <v>50987.166320469994</v>
          </cell>
          <cell r="AE99">
            <v>143417.79617339029</v>
          </cell>
        </row>
        <row r="100">
          <cell r="E100" t="str">
            <v>KT10102800102</v>
          </cell>
          <cell r="F100" t="str">
            <v>Crédito vigente moneda extranjera</v>
          </cell>
          <cell r="G100">
            <v>106002.26587128911</v>
          </cell>
          <cell r="H100">
            <v>105004.48957813013</v>
          </cell>
          <cell r="I100">
            <v>104935.32693186995</v>
          </cell>
          <cell r="J100">
            <v>100470.39629424992</v>
          </cell>
          <cell r="K100">
            <v>109471.85659913006</v>
          </cell>
          <cell r="L100">
            <v>110159.2989196401</v>
          </cell>
          <cell r="M100">
            <v>112476.44146807995</v>
          </cell>
          <cell r="N100">
            <v>112571.45281534</v>
          </cell>
          <cell r="O100">
            <v>117001.32482122999</v>
          </cell>
          <cell r="P100">
            <v>113997.31095815991</v>
          </cell>
          <cell r="Q100">
            <v>122561.73002132001</v>
          </cell>
          <cell r="R100">
            <v>124951.21942328998</v>
          </cell>
          <cell r="S100">
            <v>106002.26587128911</v>
          </cell>
          <cell r="T100">
            <v>105503.37772470963</v>
          </cell>
          <cell r="U100">
            <v>105314.02746042974</v>
          </cell>
          <cell r="V100">
            <v>104103.11966888478</v>
          </cell>
          <cell r="W100">
            <v>105176.86705493384</v>
          </cell>
          <cell r="X100">
            <v>106007.27236571822</v>
          </cell>
          <cell r="Y100">
            <v>106931.43938034133</v>
          </cell>
          <cell r="Z100">
            <v>107636.44105971616</v>
          </cell>
          <cell r="AA100">
            <v>108676.98369988437</v>
          </cell>
          <cell r="AB100">
            <v>109209.01642571192</v>
          </cell>
          <cell r="AC100">
            <v>110422.89947985811</v>
          </cell>
          <cell r="AD100">
            <v>111633.59280847742</v>
          </cell>
          <cell r="AE100">
            <v>315942.08238128922</v>
          </cell>
        </row>
        <row r="101">
          <cell r="E101" t="str">
            <v>KT10102800103</v>
          </cell>
          <cell r="F101" t="str">
            <v>Reportos de granos</v>
          </cell>
          <cell r="S101">
            <v>0</v>
          </cell>
          <cell r="AE101">
            <v>0</v>
          </cell>
        </row>
        <row r="102">
          <cell r="F102" t="str">
            <v>Total sector privado</v>
          </cell>
          <cell r="G102">
            <v>155921.05117422948</v>
          </cell>
          <cell r="H102">
            <v>151489.13591897005</v>
          </cell>
          <cell r="I102">
            <v>151949.69146147999</v>
          </cell>
          <cell r="J102">
            <v>148220.97072178981</v>
          </cell>
          <cell r="K102">
            <v>157978.20030051994</v>
          </cell>
          <cell r="L102">
            <v>159990.88934745017</v>
          </cell>
          <cell r="M102">
            <v>163738.41469995998</v>
          </cell>
          <cell r="N102">
            <v>164457.59571307001</v>
          </cell>
          <cell r="O102">
            <v>168939.73240146998</v>
          </cell>
          <cell r="P102">
            <v>166097.80617163997</v>
          </cell>
          <cell r="Q102">
            <v>178528.15382424</v>
          </cell>
          <cell r="R102">
            <v>184137.46781254985</v>
          </cell>
          <cell r="S102">
            <v>155921.05117422948</v>
          </cell>
          <cell r="T102">
            <v>153705.09354659976</v>
          </cell>
          <cell r="U102">
            <v>153119.9595182265</v>
          </cell>
          <cell r="V102">
            <v>151895.21231911733</v>
          </cell>
          <cell r="W102">
            <v>153111.80991539784</v>
          </cell>
          <cell r="X102">
            <v>154258.32315407324</v>
          </cell>
          <cell r="Y102">
            <v>155612.62194634276</v>
          </cell>
          <cell r="Z102">
            <v>156718.24366718368</v>
          </cell>
          <cell r="AA102">
            <v>158076.18685988215</v>
          </cell>
          <cell r="AB102">
            <v>158878.34879105794</v>
          </cell>
          <cell r="AC102">
            <v>160664.69470316538</v>
          </cell>
          <cell r="AD102">
            <v>162620.75912894742</v>
          </cell>
          <cell r="AE102">
            <v>459359.87855467951</v>
          </cell>
        </row>
        <row r="103">
          <cell r="E103" t="str">
            <v>KT10102850106</v>
          </cell>
          <cell r="F103" t="str">
            <v>Crédito vencida moneda nacional</v>
          </cell>
          <cell r="G103">
            <v>610.82476313999996</v>
          </cell>
          <cell r="H103">
            <v>633.90815855999995</v>
          </cell>
          <cell r="I103">
            <v>635.3891662499999</v>
          </cell>
          <cell r="J103">
            <v>634.34147904000008</v>
          </cell>
          <cell r="K103">
            <v>597.52987972000005</v>
          </cell>
          <cell r="L103">
            <v>596.56952809000006</v>
          </cell>
          <cell r="M103">
            <v>557.5963136900001</v>
          </cell>
          <cell r="N103">
            <v>591.40155147000007</v>
          </cell>
          <cell r="O103">
            <v>591.17690965999998</v>
          </cell>
          <cell r="P103">
            <v>538.11685642000009</v>
          </cell>
          <cell r="Q103">
            <v>538.44239017999996</v>
          </cell>
          <cell r="R103">
            <v>537.93367911000007</v>
          </cell>
          <cell r="S103">
            <v>610.82476313999996</v>
          </cell>
          <cell r="T103">
            <v>622.36646084999995</v>
          </cell>
          <cell r="U103">
            <v>626.70736264999994</v>
          </cell>
          <cell r="V103">
            <v>628.61589174749997</v>
          </cell>
          <cell r="W103">
            <v>622.39868934200001</v>
          </cell>
          <cell r="X103">
            <v>618.09382913333332</v>
          </cell>
          <cell r="Y103">
            <v>609.45132692714287</v>
          </cell>
          <cell r="Z103">
            <v>607.19510499500007</v>
          </cell>
          <cell r="AA103">
            <v>605.41530551333335</v>
          </cell>
          <cell r="AB103">
            <v>598.68546060400001</v>
          </cell>
          <cell r="AC103">
            <v>593.20881783818186</v>
          </cell>
          <cell r="AD103">
            <v>588.60255627750007</v>
          </cell>
          <cell r="AE103">
            <v>1880.1220879499997</v>
          </cell>
        </row>
        <row r="104">
          <cell r="E104" t="str">
            <v>KT10102850107</v>
          </cell>
          <cell r="F104" t="str">
            <v>Crédito vencida moneda extranjera</v>
          </cell>
          <cell r="G104">
            <v>186.18758162023499</v>
          </cell>
          <cell r="H104">
            <v>184.49358807348</v>
          </cell>
          <cell r="I104">
            <v>198.84413127600996</v>
          </cell>
          <cell r="J104">
            <v>198.92018397989798</v>
          </cell>
          <cell r="K104">
            <v>222.43659526050601</v>
          </cell>
          <cell r="L104">
            <v>1330.8053152894499</v>
          </cell>
          <cell r="M104">
            <v>1365.5204227879894</v>
          </cell>
          <cell r="N104">
            <v>1369.6642890219618</v>
          </cell>
          <cell r="O104">
            <v>1407.013399274208</v>
          </cell>
          <cell r="P104">
            <v>1622.234054986114</v>
          </cell>
          <cell r="Q104">
            <v>1489.30053991047</v>
          </cell>
          <cell r="R104">
            <v>1451.9494223026361</v>
          </cell>
          <cell r="S104">
            <v>186.18758162023499</v>
          </cell>
          <cell r="T104">
            <v>185.3405848468575</v>
          </cell>
          <cell r="U104">
            <v>189.84176698990834</v>
          </cell>
          <cell r="V104">
            <v>192.11137123740573</v>
          </cell>
          <cell r="W104">
            <v>198.17641604202578</v>
          </cell>
          <cell r="X104">
            <v>386.94789924992983</v>
          </cell>
          <cell r="Y104">
            <v>526.74397404108117</v>
          </cell>
          <cell r="Z104">
            <v>632.10901341369129</v>
          </cell>
          <cell r="AA104">
            <v>718.20950073152642</v>
          </cell>
          <cell r="AB104">
            <v>808.61195615698512</v>
          </cell>
          <cell r="AC104">
            <v>870.49273649821112</v>
          </cell>
          <cell r="AD104">
            <v>918.94746031524653</v>
          </cell>
          <cell r="AE104">
            <v>569.52530096972498</v>
          </cell>
        </row>
        <row r="105">
          <cell r="F105" t="str">
            <v>Total crédito</v>
          </cell>
          <cell r="G105">
            <v>158248.7951441897</v>
          </cell>
          <cell r="H105">
            <v>157614.4727657435</v>
          </cell>
          <cell r="I105">
            <v>159475.809584776</v>
          </cell>
          <cell r="J105">
            <v>157428.16005500974</v>
          </cell>
          <cell r="K105">
            <v>167636.39284281046</v>
          </cell>
          <cell r="L105">
            <v>170652.00731074961</v>
          </cell>
          <cell r="M105">
            <v>174276.06726795796</v>
          </cell>
          <cell r="N105">
            <v>175070.22972135196</v>
          </cell>
          <cell r="O105">
            <v>179735.23941894417</v>
          </cell>
          <cell r="P105">
            <v>176900.27157534609</v>
          </cell>
          <cell r="Q105">
            <v>189675.71705511046</v>
          </cell>
          <cell r="R105">
            <v>195250.17626911247</v>
          </cell>
          <cell r="S105">
            <v>158248.7951441897</v>
          </cell>
          <cell r="T105">
            <v>157931.63395496662</v>
          </cell>
          <cell r="U105">
            <v>158446.35916490306</v>
          </cell>
          <cell r="V105">
            <v>158191.80938742973</v>
          </cell>
          <cell r="W105">
            <v>160080.72607850586</v>
          </cell>
          <cell r="X105">
            <v>161842.60628387984</v>
          </cell>
          <cell r="Y105">
            <v>163618.81499589098</v>
          </cell>
          <cell r="Z105">
            <v>165050.24183657361</v>
          </cell>
          <cell r="AA105">
            <v>166681.90823461479</v>
          </cell>
          <cell r="AB105">
            <v>167703.74456868792</v>
          </cell>
          <cell r="AC105">
            <v>169701.19661290813</v>
          </cell>
          <cell r="AD105">
            <v>171830.27825092518</v>
          </cell>
          <cell r="AE105">
            <v>475339.07749470923</v>
          </cell>
        </row>
        <row r="106">
          <cell r="F106" t="str">
            <v>TASA ANUALIZADA</v>
          </cell>
        </row>
        <row r="107">
          <cell r="E107" t="str">
            <v>TS10102700101</v>
          </cell>
          <cell r="F107" t="str">
            <v>IPAB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 t="e">
            <v>#DIV/0!</v>
          </cell>
          <cell r="O107" t="e">
            <v>#DIV/0!</v>
          </cell>
          <cell r="P107" t="e">
            <v>#DIV/0!</v>
          </cell>
          <cell r="Q107" t="e">
            <v>#DIV/0!</v>
          </cell>
          <cell r="R107" t="e">
            <v>#DIV/0!</v>
          </cell>
          <cell r="S107">
            <v>0</v>
          </cell>
          <cell r="T107" t="e">
            <v>#DIV/0!</v>
          </cell>
          <cell r="U107" t="e">
            <v>#DIV/0!</v>
          </cell>
          <cell r="V107" t="e">
            <v>#DIV/0!</v>
          </cell>
          <cell r="W107" t="e">
            <v>#DIV/0!</v>
          </cell>
          <cell r="X107" t="e">
            <v>#DIV/0!</v>
          </cell>
          <cell r="Y107" t="e">
            <v>#DIV/0!</v>
          </cell>
          <cell r="Z107" t="e">
            <v>#DIV/0!</v>
          </cell>
          <cell r="AA107" t="e">
            <v>#DIV/0!</v>
          </cell>
          <cell r="AB107" t="e">
            <v>#DIV/0!</v>
          </cell>
          <cell r="AC107" t="e">
            <v>#DIV/0!</v>
          </cell>
          <cell r="AD107" t="e">
            <v>#DIV/0!</v>
          </cell>
          <cell r="AE107">
            <v>0</v>
          </cell>
        </row>
        <row r="108">
          <cell r="E108" t="str">
            <v>TS10102700102</v>
          </cell>
          <cell r="F108" t="str">
            <v>Pemex</v>
          </cell>
          <cell r="G108">
            <v>5.0138940734771485E-3</v>
          </cell>
          <cell r="H108">
            <v>5.013891547895259E-3</v>
          </cell>
          <cell r="I108">
            <v>5.0546503098278699E-3</v>
          </cell>
          <cell r="J108">
            <v>5.1347923167928142E-3</v>
          </cell>
          <cell r="K108">
            <v>5.1748738103471418E-3</v>
          </cell>
          <cell r="L108">
            <v>4.9516615246536656E-3</v>
          </cell>
          <cell r="M108">
            <v>2.9235717937299076E-3</v>
          </cell>
          <cell r="N108">
            <v>5.1993791847678335E-3</v>
          </cell>
          <cell r="O108">
            <v>5.1568095264971567E-3</v>
          </cell>
          <cell r="P108">
            <v>5.0212282479179457E-3</v>
          </cell>
          <cell r="Q108">
            <v>4.3881336827144134E-3</v>
          </cell>
          <cell r="R108">
            <v>3.5983928856149318E-3</v>
          </cell>
          <cell r="S108">
            <v>5.0138940734771485E-3</v>
          </cell>
          <cell r="T108">
            <v>5.0143141856887688E-3</v>
          </cell>
          <cell r="U108">
            <v>5.0789028439973526E-3</v>
          </cell>
          <cell r="V108">
            <v>5.0926288647288823E-3</v>
          </cell>
          <cell r="W108">
            <v>5.1709508641882996E-3</v>
          </cell>
          <cell r="X108">
            <v>5.1135454864648525E-3</v>
          </cell>
          <cell r="Y108">
            <v>4.7110273661938725E-3</v>
          </cell>
          <cell r="Z108">
            <v>4.8166910593352751E-3</v>
          </cell>
          <cell r="AA108">
            <v>4.863467672008852E-3</v>
          </cell>
          <cell r="AB108">
            <v>4.902632303593531E-3</v>
          </cell>
          <cell r="AC108">
            <v>4.8457110242649225E-3</v>
          </cell>
          <cell r="AD108">
            <v>4.7338044520084293E-3</v>
          </cell>
        </row>
        <row r="109">
          <cell r="E109" t="str">
            <v>TS10102700103</v>
          </cell>
          <cell r="F109" t="str">
            <v>CFE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 t="e">
            <v>#DIV/0!</v>
          </cell>
          <cell r="O109" t="e">
            <v>#DIV/0!</v>
          </cell>
          <cell r="P109" t="e">
            <v>#DIV/0!</v>
          </cell>
          <cell r="Q109" t="e">
            <v>#DIV/0!</v>
          </cell>
          <cell r="R109" t="e">
            <v>#DIV/0!</v>
          </cell>
          <cell r="S109">
            <v>0</v>
          </cell>
          <cell r="T109" t="e">
            <v>#DIV/0!</v>
          </cell>
          <cell r="U109" t="e">
            <v>#DIV/0!</v>
          </cell>
          <cell r="V109" t="e">
            <v>#DIV/0!</v>
          </cell>
          <cell r="W109" t="e">
            <v>#DIV/0!</v>
          </cell>
          <cell r="X109" t="e">
            <v>#DIV/0!</v>
          </cell>
          <cell r="Y109" t="e">
            <v>#DIV/0!</v>
          </cell>
          <cell r="Z109" t="e">
            <v>#DIV/0!</v>
          </cell>
          <cell r="AA109" t="e">
            <v>#DIV/0!</v>
          </cell>
          <cell r="AB109" t="e">
            <v>#DIV/0!</v>
          </cell>
          <cell r="AC109" t="e">
            <v>#DIV/0!</v>
          </cell>
          <cell r="AD109" t="e">
            <v>#DIV/0!</v>
          </cell>
        </row>
        <row r="110">
          <cell r="E110" t="str">
            <v>TS10102700104</v>
          </cell>
          <cell r="F110" t="str">
            <v>Resto sector Público MN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 t="e">
            <v>#DIV/0!</v>
          </cell>
          <cell r="O110" t="e">
            <v>#DIV/0!</v>
          </cell>
          <cell r="P110" t="e">
            <v>#DIV/0!</v>
          </cell>
          <cell r="Q110" t="e">
            <v>#DIV/0!</v>
          </cell>
          <cell r="R110" t="e">
            <v>#DIV/0!</v>
          </cell>
          <cell r="S110">
            <v>0</v>
          </cell>
          <cell r="T110" t="e">
            <v>#DIV/0!</v>
          </cell>
          <cell r="U110" t="e">
            <v>#DIV/0!</v>
          </cell>
          <cell r="V110" t="e">
            <v>#DIV/0!</v>
          </cell>
          <cell r="W110" t="e">
            <v>#DIV/0!</v>
          </cell>
          <cell r="X110" t="e">
            <v>#DIV/0!</v>
          </cell>
          <cell r="Y110" t="e">
            <v>#DIV/0!</v>
          </cell>
          <cell r="Z110" t="e">
            <v>#DIV/0!</v>
          </cell>
          <cell r="AA110" t="e">
            <v>#DIV/0!</v>
          </cell>
          <cell r="AB110" t="e">
            <v>#DIV/0!</v>
          </cell>
          <cell r="AC110" t="e">
            <v>#DIV/0!</v>
          </cell>
          <cell r="AD110" t="e">
            <v>#DIV/0!</v>
          </cell>
        </row>
        <row r="111">
          <cell r="E111" t="str">
            <v>TS10102700105</v>
          </cell>
          <cell r="F111" t="str">
            <v>Resto sector Público ME</v>
          </cell>
          <cell r="G111">
            <v>1.8887471594589755E-2</v>
          </cell>
          <cell r="H111">
            <v>2.0029475075525535E-2</v>
          </cell>
          <cell r="I111">
            <v>2.0173652586750492E-2</v>
          </cell>
          <cell r="J111">
            <v>2.0055771635654779E-2</v>
          </cell>
          <cell r="K111">
            <v>1.7439564650683453E-2</v>
          </cell>
          <cell r="L111">
            <v>2.0184305450900872E-2</v>
          </cell>
          <cell r="M111">
            <v>1.972837672183194E-2</v>
          </cell>
          <cell r="N111">
            <v>1.8511287565092127E-2</v>
          </cell>
          <cell r="O111">
            <v>2.0069796131575623E-2</v>
          </cell>
          <cell r="P111">
            <v>2.0034242548959951E-2</v>
          </cell>
          <cell r="Q111">
            <v>1.9448475342445645E-2</v>
          </cell>
          <cell r="R111">
            <v>1.8716861741587668E-2</v>
          </cell>
          <cell r="S111">
            <v>1.8887471594589755E-2</v>
          </cell>
          <cell r="T111">
            <v>1.938101911804143E-2</v>
          </cell>
          <cell r="U111">
            <v>1.98270848120158E-2</v>
          </cell>
          <cell r="V111">
            <v>1.9884298243788439E-2</v>
          </cell>
          <cell r="W111">
            <v>1.9400297919794092E-2</v>
          </cell>
          <cell r="X111">
            <v>1.9551584497993452E-2</v>
          </cell>
          <cell r="Y111">
            <v>1.9688860997703367E-2</v>
          </cell>
          <cell r="Z111">
            <v>1.9605898394957813E-2</v>
          </cell>
          <cell r="AA111">
            <v>1.9664377589238249E-2</v>
          </cell>
          <cell r="AB111">
            <v>1.9779314876175048E-2</v>
          </cell>
          <cell r="AC111">
            <v>1.9742263169941505E-2</v>
          </cell>
          <cell r="AD111">
            <v>1.9702058000584565E-2</v>
          </cell>
        </row>
        <row r="112">
          <cell r="E112" t="str">
            <v>TS10102700108</v>
          </cell>
          <cell r="F112" t="str">
            <v>Total sector público</v>
          </cell>
          <cell r="G112">
            <v>1.0642756176320945E-2</v>
          </cell>
          <cell r="H112">
            <v>1.7468561027321017E-2</v>
          </cell>
          <cell r="I112">
            <v>1.452238617653248E-2</v>
          </cell>
          <cell r="J112">
            <v>1.2573777260026403E-2</v>
          </cell>
          <cell r="K112">
            <v>1.1582707050587318E-2</v>
          </cell>
          <cell r="L112">
            <v>1.277557159089218E-2</v>
          </cell>
          <cell r="M112">
            <v>1.1825210008359061E-2</v>
          </cell>
          <cell r="N112">
            <v>1.2272836221442899E-2</v>
          </cell>
          <cell r="O112">
            <v>1.3161783906972266E-2</v>
          </cell>
          <cell r="P112">
            <v>1.2988976002600178E-2</v>
          </cell>
          <cell r="Q112">
            <v>1.2643742024990473E-2</v>
          </cell>
          <cell r="R112">
            <v>1.1892250309386112E-2</v>
          </cell>
          <cell r="S112">
            <v>1.0642756176320945E-2</v>
          </cell>
          <cell r="T112">
            <v>1.5567973236909534E-2</v>
          </cell>
          <cell r="U112">
            <v>1.5122219952332568E-2</v>
          </cell>
          <cell r="V112">
            <v>1.4133928189968505E-2</v>
          </cell>
          <cell r="W112">
            <v>1.350533871688981E-2</v>
          </cell>
          <cell r="X112">
            <v>1.3339886626014154E-2</v>
          </cell>
          <cell r="Y112">
            <v>1.3137442358111028E-2</v>
          </cell>
          <cell r="Z112">
            <v>1.3066565645141316E-2</v>
          </cell>
          <cell r="AA112">
            <v>1.3078045610051601E-2</v>
          </cell>
          <cell r="AB112">
            <v>1.3117179981554554E-2</v>
          </cell>
          <cell r="AC112">
            <v>1.3064694747250218E-2</v>
          </cell>
          <cell r="AD112">
            <v>1.2987700081795566E-2</v>
          </cell>
        </row>
        <row r="113">
          <cell r="E113" t="str">
            <v>TS10102800101</v>
          </cell>
          <cell r="F113" t="str">
            <v>Crédito vigente moneda nacional</v>
          </cell>
          <cell r="G113">
            <v>1.4409181269522975E-2</v>
          </cell>
          <cell r="H113">
            <v>1.4353756565200633E-2</v>
          </cell>
          <cell r="I113">
            <v>1.568951871445869E-2</v>
          </cell>
          <cell r="J113">
            <v>1.4572113697986713E-2</v>
          </cell>
          <cell r="K113">
            <v>1.4940216633102063E-2</v>
          </cell>
          <cell r="L113">
            <v>1.4875622768175027E-2</v>
          </cell>
          <cell r="M113">
            <v>1.3903784069941683E-2</v>
          </cell>
          <cell r="N113">
            <v>1.4796803769279771E-2</v>
          </cell>
          <cell r="O113">
            <v>1.4689886940683048E-2</v>
          </cell>
          <cell r="P113">
            <v>1.4246091503418296E-2</v>
          </cell>
          <cell r="Q113">
            <v>1.3815697167460103E-2</v>
          </cell>
          <cell r="R113">
            <v>1.3880779423516173E-2</v>
          </cell>
          <cell r="S113">
            <v>1.4409181269522975E-2</v>
          </cell>
          <cell r="T113">
            <v>1.4400456682181963E-2</v>
          </cell>
          <cell r="U113">
            <v>1.4829696361247893E-2</v>
          </cell>
          <cell r="V113">
            <v>1.4765923861051806E-2</v>
          </cell>
          <cell r="W113">
            <v>1.4900794175155867E-2</v>
          </cell>
          <cell r="X113">
            <v>1.489594612037662E-2</v>
          </cell>
          <cell r="Y113">
            <v>1.4816166240523631E-2</v>
          </cell>
          <cell r="Z113">
            <v>1.4878021999034279E-2</v>
          </cell>
          <cell r="AA113">
            <v>1.4855771961134419E-2</v>
          </cell>
          <cell r="AB113">
            <v>1.4841409591087233E-2</v>
          </cell>
          <cell r="AC113">
            <v>1.4737341263927606E-2</v>
          </cell>
          <cell r="AD113">
            <v>1.4698749510147945E-2</v>
          </cell>
        </row>
        <row r="114">
          <cell r="E114" t="str">
            <v>TS10102800102</v>
          </cell>
          <cell r="F114" t="str">
            <v>Crédito vigente moneda extranjera</v>
          </cell>
          <cell r="G114">
            <v>1.7999732533064697E-2</v>
          </cell>
          <cell r="H114">
            <v>1.7788947382665177E-2</v>
          </cell>
          <cell r="I114">
            <v>1.6444920029326262E-2</v>
          </cell>
          <cell r="J114">
            <v>1.77779536395428E-2</v>
          </cell>
          <cell r="K114">
            <v>1.7609899308154597E-2</v>
          </cell>
          <cell r="L114">
            <v>1.7011482185025292E-2</v>
          </cell>
          <cell r="M114">
            <v>1.7148464318633677E-2</v>
          </cell>
          <cell r="N114">
            <v>1.700142017890369E-2</v>
          </cell>
          <cell r="O114">
            <v>1.7093609366969346E-2</v>
          </cell>
          <cell r="P114">
            <v>1.7059210190843065E-2</v>
          </cell>
          <cell r="Q114">
            <v>1.6890196345922176E-2</v>
          </cell>
          <cell r="R114">
            <v>1.6853521295951256E-2</v>
          </cell>
          <cell r="S114">
            <v>1.7999732533064697E-2</v>
          </cell>
          <cell r="T114">
            <v>1.7901171941329348E-2</v>
          </cell>
          <cell r="U114">
            <v>1.7406162633610219E-2</v>
          </cell>
          <cell r="V114">
            <v>1.7496798841305037E-2</v>
          </cell>
          <cell r="W114">
            <v>1.7640387989697061E-2</v>
          </cell>
          <cell r="X114">
            <v>1.7531303252925307E-2</v>
          </cell>
          <cell r="Y114">
            <v>1.7558817253324175E-2</v>
          </cell>
          <cell r="Z114">
            <v>1.7559553002694343E-2</v>
          </cell>
          <cell r="AA114">
            <v>1.7503401219428741E-2</v>
          </cell>
          <cell r="AB114">
            <v>1.7516065350363024E-2</v>
          </cell>
          <cell r="AC114">
            <v>1.7452522494505695E-2</v>
          </cell>
          <cell r="AD114">
            <v>1.7448536375173115E-2</v>
          </cell>
        </row>
        <row r="115">
          <cell r="E115" t="str">
            <v>TS10102800103</v>
          </cell>
          <cell r="F115" t="str">
            <v>Reportos de granos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 t="e">
            <v>#DIV/0!</v>
          </cell>
          <cell r="O115" t="e">
            <v>#DIV/0!</v>
          </cell>
          <cell r="P115" t="e">
            <v>#DIV/0!</v>
          </cell>
          <cell r="Q115" t="e">
            <v>#DIV/0!</v>
          </cell>
          <cell r="R115" t="e">
            <v>#DIV/0!</v>
          </cell>
          <cell r="S115">
            <v>0</v>
          </cell>
          <cell r="T115" t="e">
            <v>#DIV/0!</v>
          </cell>
          <cell r="U115" t="e">
            <v>#DIV/0!</v>
          </cell>
          <cell r="V115" t="e">
            <v>#DIV/0!</v>
          </cell>
          <cell r="W115" t="e">
            <v>#DIV/0!</v>
          </cell>
          <cell r="X115" t="e">
            <v>#DIV/0!</v>
          </cell>
          <cell r="Y115" t="e">
            <v>#DIV/0!</v>
          </cell>
          <cell r="Z115" t="e">
            <v>#DIV/0!</v>
          </cell>
          <cell r="AA115" t="e">
            <v>#DIV/0!</v>
          </cell>
          <cell r="AB115" t="e">
            <v>#DIV/0!</v>
          </cell>
          <cell r="AC115" t="e">
            <v>#DIV/0!</v>
          </cell>
          <cell r="AD115" t="e">
            <v>#DIV/0!</v>
          </cell>
        </row>
        <row r="116">
          <cell r="E116" t="str">
            <v>TS10102800109</v>
          </cell>
          <cell r="F116" t="str">
            <v>Total sector privado</v>
          </cell>
          <cell r="G116">
            <v>1.6850202329836021E-2</v>
          </cell>
          <cell r="H116">
            <v>1.6734854432075286E-2</v>
          </cell>
          <cell r="I116">
            <v>1.6211193244877121E-2</v>
          </cell>
          <cell r="J116">
            <v>1.6745166592024498E-2</v>
          </cell>
          <cell r="K116">
            <v>1.6790187821611489E-2</v>
          </cell>
          <cell r="L116">
            <v>1.6346236356928643E-2</v>
          </cell>
          <cell r="M116">
            <v>1.6132644589590579E-2</v>
          </cell>
          <cell r="N116">
            <v>1.6305866765463285E-2</v>
          </cell>
          <cell r="O116">
            <v>1.6354614973456652E-2</v>
          </cell>
          <cell r="P116">
            <v>1.6176809152037834E-2</v>
          </cell>
          <cell r="Q116">
            <v>1.5926377921109815E-2</v>
          </cell>
          <cell r="R116">
            <v>1.5898009954618993E-2</v>
          </cell>
          <cell r="S116">
            <v>1.6850202329836021E-2</v>
          </cell>
          <cell r="T116">
            <v>1.6803352225656633E-2</v>
          </cell>
          <cell r="U116">
            <v>1.6601758217926605E-2</v>
          </cell>
          <cell r="V116">
            <v>1.6637560238061462E-2</v>
          </cell>
          <cell r="W116">
            <v>1.6782699265140314E-2</v>
          </cell>
          <cell r="X116">
            <v>1.6706979817741493E-2</v>
          </cell>
          <cell r="Y116">
            <v>1.6700818120612373E-2</v>
          </cell>
          <cell r="Z116">
            <v>1.6719737724474715E-2</v>
          </cell>
          <cell r="AA116">
            <v>1.6676010464243284E-2</v>
          </cell>
          <cell r="AB116">
            <v>1.6679901285962615E-2</v>
          </cell>
          <cell r="AC116">
            <v>1.6603452450630125E-2</v>
          </cell>
          <cell r="AD116">
            <v>1.6586384206016717E-2</v>
          </cell>
        </row>
        <row r="117">
          <cell r="E117" t="str">
            <v>TS10102850106</v>
          </cell>
          <cell r="F117" t="str">
            <v>Crédito vencida moneda nacional</v>
          </cell>
        </row>
        <row r="118">
          <cell r="E118" t="str">
            <v>TS10102850107</v>
          </cell>
          <cell r="F118" t="str">
            <v>Crédito vencida moneda extranjera</v>
          </cell>
        </row>
        <row r="119">
          <cell r="E119" t="str">
            <v>TS10102850110</v>
          </cell>
          <cell r="F119" t="str">
            <v>Total crédito</v>
          </cell>
          <cell r="G119">
            <v>1.6789854114211081E-2</v>
          </cell>
          <cell r="H119">
            <v>1.675968753700072E-2</v>
          </cell>
          <cell r="I119">
            <v>1.6139955284067621E-2</v>
          </cell>
          <cell r="J119">
            <v>1.6522101135173172E-2</v>
          </cell>
          <cell r="K119">
            <v>1.6514286381342072E-2</v>
          </cell>
          <cell r="L119">
            <v>1.6161406979155704E-2</v>
          </cell>
          <cell r="M119">
            <v>1.5917350627824782E-2</v>
          </cell>
          <cell r="N119">
            <v>1.61043058665938E-2</v>
          </cell>
          <cell r="O119">
            <v>1.6196581821509005E-2</v>
          </cell>
          <cell r="P119">
            <v>1.6019148447173642E-2</v>
          </cell>
          <cell r="Q119">
            <v>1.5766839564114007E-2</v>
          </cell>
          <cell r="R119">
            <v>1.5708918625721664E-2</v>
          </cell>
          <cell r="S119">
            <v>1.6789854114211081E-2</v>
          </cell>
          <cell r="T119">
            <v>1.6776471819945352E-2</v>
          </cell>
          <cell r="U119">
            <v>1.6559428049473239E-2</v>
          </cell>
          <cell r="V119">
            <v>1.6550444085902317E-2</v>
          </cell>
          <cell r="W119">
            <v>1.6656174643025809E-2</v>
          </cell>
          <cell r="X119">
            <v>1.6569245085244849E-2</v>
          </cell>
          <cell r="Y119">
            <v>1.6550153492532811E-2</v>
          </cell>
          <cell r="Z119">
            <v>1.6561562499821044E-2</v>
          </cell>
          <cell r="AA119">
            <v>1.6517562233075003E-2</v>
          </cell>
          <cell r="AB119">
            <v>1.6520976561345276E-2</v>
          </cell>
          <cell r="AC119">
            <v>1.6444163906869279E-2</v>
          </cell>
          <cell r="AD119">
            <v>1.6423652231064685E-2</v>
          </cell>
        </row>
        <row r="120">
          <cell r="F120" t="str">
            <v>MARGEN FINANCIERO Y COMISIONES</v>
          </cell>
        </row>
        <row r="121">
          <cell r="E121" t="str">
            <v>R2010102700101</v>
          </cell>
          <cell r="F121" t="str">
            <v>IPAB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</row>
        <row r="122">
          <cell r="E122" t="str">
            <v>R2010102700102</v>
          </cell>
          <cell r="F122" t="str">
            <v>Pemex</v>
          </cell>
          <cell r="G122">
            <v>0.39166603000000022</v>
          </cell>
          <cell r="H122">
            <v>0.36455435999999997</v>
          </cell>
          <cell r="I122">
            <v>1.0857171900000004</v>
          </cell>
          <cell r="J122">
            <v>1.7917862099999997</v>
          </cell>
          <cell r="K122">
            <v>1.87554471</v>
          </cell>
          <cell r="L122">
            <v>1.74797059</v>
          </cell>
          <cell r="M122">
            <v>1.0171097199999999</v>
          </cell>
          <cell r="N122">
            <v>1.81024472</v>
          </cell>
          <cell r="O122">
            <v>1.7463602600000001</v>
          </cell>
          <cell r="P122">
            <v>1.748694729995691</v>
          </cell>
          <cell r="Q122">
            <v>1.5026452699999999</v>
          </cell>
          <cell r="R122">
            <v>1.2725139499999969</v>
          </cell>
          <cell r="S122">
            <v>0.39166603000000022</v>
          </cell>
          <cell r="T122">
            <v>0.75622039000000019</v>
          </cell>
          <cell r="U122">
            <v>1.8419375800000006</v>
          </cell>
          <cell r="V122">
            <v>3.6337237900000003</v>
          </cell>
          <cell r="W122">
            <v>5.5092685000000001</v>
          </cell>
          <cell r="X122">
            <v>7.2572390900000006</v>
          </cell>
          <cell r="Y122">
            <v>8.2743488100000011</v>
          </cell>
          <cell r="Z122">
            <v>10.084593530000001</v>
          </cell>
          <cell r="AA122">
            <v>11.830953790000001</v>
          </cell>
          <cell r="AB122">
            <v>13.579648519995692</v>
          </cell>
          <cell r="AC122">
            <v>15.082293789995692</v>
          </cell>
          <cell r="AD122">
            <v>16.354807739995689</v>
          </cell>
          <cell r="AE122">
            <v>1.8419375800000006</v>
          </cell>
        </row>
        <row r="123">
          <cell r="E123" t="str">
            <v>R2010102700103</v>
          </cell>
          <cell r="F123" t="str">
            <v>CFE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</row>
        <row r="124">
          <cell r="E124" t="str">
            <v>R2010102700104</v>
          </cell>
          <cell r="F124" t="str">
            <v>Resto sector Público MN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</row>
        <row r="125">
          <cell r="E125" t="str">
            <v>R2010102700105</v>
          </cell>
          <cell r="F125" t="str">
            <v>Resto sector Público ME</v>
          </cell>
          <cell r="G125">
            <v>1.00730158</v>
          </cell>
          <cell r="H125">
            <v>7.0826231199999983</v>
          </cell>
          <cell r="I125">
            <v>7.2595631600000017</v>
          </cell>
          <cell r="J125">
            <v>6.9582332899999972</v>
          </cell>
          <cell r="K125">
            <v>6.9152810100000002</v>
          </cell>
          <cell r="L125">
            <v>7.5244859599999998</v>
          </cell>
          <cell r="M125">
            <v>7.7306175799999997</v>
          </cell>
          <cell r="N125">
            <v>7.3076435199999992</v>
          </cell>
          <cell r="O125">
            <v>7.87594291</v>
          </cell>
          <cell r="P125">
            <v>7.8906923900000008</v>
          </cell>
          <cell r="Q125">
            <v>8.0797914500000001</v>
          </cell>
          <cell r="R125">
            <v>8.0438810700000012</v>
          </cell>
          <cell r="S125">
            <v>1.00730158</v>
          </cell>
          <cell r="T125">
            <v>8.0899246999999974</v>
          </cell>
          <cell r="U125">
            <v>15.34948786</v>
          </cell>
          <cell r="V125">
            <v>22.307721149999999</v>
          </cell>
          <cell r="W125">
            <v>29.22300216</v>
          </cell>
          <cell r="X125">
            <v>36.74748812</v>
          </cell>
          <cell r="Y125">
            <v>44.4781057</v>
          </cell>
          <cell r="Z125">
            <v>51.78574922</v>
          </cell>
          <cell r="AA125">
            <v>59.661692129999999</v>
          </cell>
          <cell r="AB125">
            <v>67.552384520000004</v>
          </cell>
          <cell r="AC125">
            <v>75.632175970000006</v>
          </cell>
          <cell r="AD125">
            <v>83.676057040000003</v>
          </cell>
          <cell r="AE125">
            <v>15.34948786</v>
          </cell>
        </row>
        <row r="126">
          <cell r="F126" t="str">
            <v>Total sector público</v>
          </cell>
          <cell r="G126">
            <v>1.3989676100000001</v>
          </cell>
          <cell r="H126">
            <v>7.4471774799999979</v>
          </cell>
          <cell r="I126">
            <v>8.345280350000003</v>
          </cell>
          <cell r="J126">
            <v>8.750019499999997</v>
          </cell>
          <cell r="K126">
            <v>8.7908257200000008</v>
          </cell>
          <cell r="L126">
            <v>9.2724565499999994</v>
          </cell>
          <cell r="M126">
            <v>8.7477272999999993</v>
          </cell>
          <cell r="N126">
            <v>9.1178882399999992</v>
          </cell>
          <cell r="O126">
            <v>9.6223031700000003</v>
          </cell>
          <cell r="P126">
            <v>9.6393871199956926</v>
          </cell>
          <cell r="Q126">
            <v>9.5824367200000005</v>
          </cell>
          <cell r="R126">
            <v>9.3163950199999981</v>
          </cell>
          <cell r="S126">
            <v>1.3989676100000001</v>
          </cell>
          <cell r="T126">
            <v>8.8461450899999967</v>
          </cell>
          <cell r="U126">
            <v>17.19142544</v>
          </cell>
          <cell r="V126">
            <v>25.94144494</v>
          </cell>
          <cell r="W126">
            <v>34.732270659999998</v>
          </cell>
          <cell r="X126">
            <v>44.004727209999999</v>
          </cell>
          <cell r="Y126">
            <v>52.75245451</v>
          </cell>
          <cell r="Z126">
            <v>61.870342749999999</v>
          </cell>
          <cell r="AA126">
            <v>71.492645920000001</v>
          </cell>
          <cell r="AB126">
            <v>81.13203303999569</v>
          </cell>
          <cell r="AC126">
            <v>90.714469759995694</v>
          </cell>
          <cell r="AD126">
            <v>100.0308647799957</v>
          </cell>
          <cell r="AE126">
            <v>17.191425440000003</v>
          </cell>
        </row>
        <row r="127">
          <cell r="E127" t="str">
            <v>R2010102800101</v>
          </cell>
          <cell r="F127" t="str">
            <v>Crédito vigente moneda nacional</v>
          </cell>
          <cell r="G127">
            <v>61.767184519995766</v>
          </cell>
          <cell r="H127">
            <v>53.600137479999859</v>
          </cell>
          <cell r="I127">
            <v>63.342424698633494</v>
          </cell>
          <cell r="J127">
            <v>57.824941803514264</v>
          </cell>
          <cell r="K127">
            <v>62.231450892888034</v>
          </cell>
          <cell r="L127">
            <v>61.601878765288426</v>
          </cell>
          <cell r="M127">
            <v>61.204425515985875</v>
          </cell>
          <cell r="N127">
            <v>65.928590911019725</v>
          </cell>
          <cell r="O127">
            <v>63.404653897466005</v>
          </cell>
          <cell r="P127">
            <v>63.737066724997106</v>
          </cell>
          <cell r="Q127">
            <v>64.25610771248256</v>
          </cell>
          <cell r="R127">
            <v>70.548723054569052</v>
          </cell>
          <cell r="S127">
            <v>61.767184519995766</v>
          </cell>
          <cell r="T127">
            <v>115.36732199999562</v>
          </cell>
          <cell r="U127">
            <v>178.70974669862912</v>
          </cell>
          <cell r="V127">
            <v>236.53468850214338</v>
          </cell>
          <cell r="W127">
            <v>298.76613939503142</v>
          </cell>
          <cell r="X127">
            <v>360.36801816031982</v>
          </cell>
          <cell r="Y127">
            <v>421.57244367630568</v>
          </cell>
          <cell r="Z127">
            <v>487.50103458732542</v>
          </cell>
          <cell r="AA127">
            <v>550.90568848479143</v>
          </cell>
          <cell r="AB127">
            <v>614.64275520978856</v>
          </cell>
          <cell r="AC127">
            <v>678.89886292227106</v>
          </cell>
          <cell r="AD127">
            <v>749.44758597684017</v>
          </cell>
          <cell r="AE127">
            <v>178.70974669862912</v>
          </cell>
        </row>
        <row r="128">
          <cell r="E128" t="str">
            <v>R2010102800102</v>
          </cell>
          <cell r="F128" t="str">
            <v>Crédito vigente moneda extranjera</v>
          </cell>
          <cell r="G128">
            <v>163.84594304997924</v>
          </cell>
          <cell r="H128">
            <v>150.0544622200004</v>
          </cell>
          <cell r="I128">
            <v>148.18627382000008</v>
          </cell>
          <cell r="J128">
            <v>148.43418677000008</v>
          </cell>
          <cell r="K128">
            <v>165.54415381000001</v>
          </cell>
          <cell r="L128">
            <v>155.73182419</v>
          </cell>
          <cell r="M128">
            <v>165.63087407</v>
          </cell>
          <cell r="N128">
            <v>164.34933975999999</v>
          </cell>
          <cell r="O128">
            <v>166.20290376</v>
          </cell>
          <cell r="P128">
            <v>166.99675001000159</v>
          </cell>
          <cell r="Q128">
            <v>172.02977987999995</v>
          </cell>
          <cell r="R128">
            <v>180.83631347000102</v>
          </cell>
          <cell r="S128">
            <v>163.84594304997924</v>
          </cell>
          <cell r="T128">
            <v>313.90040526997961</v>
          </cell>
          <cell r="U128">
            <v>462.08667908997973</v>
          </cell>
          <cell r="V128">
            <v>610.52086585997984</v>
          </cell>
          <cell r="W128">
            <v>776.06501966997985</v>
          </cell>
          <cell r="X128">
            <v>931.79684385997984</v>
          </cell>
          <cell r="Y128">
            <v>1097.4277179299797</v>
          </cell>
          <cell r="Z128">
            <v>1261.7770576899798</v>
          </cell>
          <cell r="AA128">
            <v>1427.9799614499798</v>
          </cell>
          <cell r="AB128">
            <v>1594.9767114599813</v>
          </cell>
          <cell r="AC128">
            <v>1767.0064913399813</v>
          </cell>
          <cell r="AD128">
            <v>1947.8428048099822</v>
          </cell>
          <cell r="AE128">
            <v>462.08667908997973</v>
          </cell>
        </row>
        <row r="129">
          <cell r="E129" t="str">
            <v>R2010102800103</v>
          </cell>
          <cell r="F129" t="str">
            <v>Reportos de granos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D3">
            <v>114399809.95999999</v>
          </cell>
        </row>
      </sheetData>
      <sheetData sheetId="14">
        <row r="1">
          <cell r="D1">
            <v>1</v>
          </cell>
        </row>
      </sheetData>
      <sheetData sheetId="15"/>
      <sheetData sheetId="16">
        <row r="4">
          <cell r="R4">
            <v>12</v>
          </cell>
        </row>
      </sheetData>
      <sheetData sheetId="17">
        <row r="52">
          <cell r="L52" t="str">
            <v>Dic 16 vs 15</v>
          </cell>
        </row>
      </sheetData>
      <sheetData sheetId="18">
        <row r="61">
          <cell r="AR61">
            <v>133.76917804174323</v>
          </cell>
        </row>
      </sheetData>
      <sheetData sheetId="19"/>
      <sheetData sheetId="20"/>
      <sheetData sheetId="21"/>
      <sheetData sheetId="22"/>
      <sheetData sheetId="23">
        <row r="7">
          <cell r="E7">
            <v>31.145149610000001</v>
          </cell>
        </row>
      </sheetData>
      <sheetData sheetId="24"/>
      <sheetData sheetId="25"/>
      <sheetData sheetId="26"/>
      <sheetData sheetId="2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ESUPUESTAL"/>
      <sheetName val="2010"/>
      <sheetName val="SHCP"/>
    </sheetNames>
    <sheetDataSet>
      <sheetData sheetId="0">
        <row r="1">
          <cell r="A1" t="str">
            <v>SHCP</v>
          </cell>
        </row>
      </sheetData>
      <sheetData sheetId="1">
        <row r="41">
          <cell r="G41">
            <v>25720681.309999999</v>
          </cell>
        </row>
        <row r="42">
          <cell r="A42" t="str">
            <v>A1</v>
          </cell>
          <cell r="B42" t="str">
            <v>11031101</v>
          </cell>
          <cell r="C42">
            <v>1103</v>
          </cell>
          <cell r="D42">
            <v>1101</v>
          </cell>
          <cell r="E42" t="str">
            <v>Sueldos a Funcionarios</v>
          </cell>
          <cell r="G42">
            <v>7253865</v>
          </cell>
          <cell r="S42">
            <v>7253865</v>
          </cell>
        </row>
        <row r="43">
          <cell r="E43" t="str">
            <v>Productividad a Funcionarios</v>
          </cell>
          <cell r="G43">
            <v>0</v>
          </cell>
        </row>
        <row r="44">
          <cell r="A44" t="str">
            <v>A1</v>
          </cell>
          <cell r="B44" t="str">
            <v>13061103</v>
          </cell>
          <cell r="C44">
            <v>1306</v>
          </cell>
          <cell r="D44">
            <v>1103</v>
          </cell>
          <cell r="E44" t="str">
            <v>Gratificaciones a Funcionarios</v>
          </cell>
          <cell r="G44">
            <v>3435702</v>
          </cell>
          <cell r="S44">
            <v>3435702</v>
          </cell>
        </row>
        <row r="45">
          <cell r="A45" t="str">
            <v>A1</v>
          </cell>
          <cell r="B45" t="str">
            <v>11031104</v>
          </cell>
          <cell r="C45">
            <v>1103</v>
          </cell>
          <cell r="D45">
            <v>1104</v>
          </cell>
          <cell r="E45" t="str">
            <v>Sueldos a Empleados</v>
          </cell>
          <cell r="G45">
            <v>3588078</v>
          </cell>
          <cell r="S45">
            <v>3588078</v>
          </cell>
        </row>
        <row r="46">
          <cell r="A46" t="str">
            <v>A1</v>
          </cell>
          <cell r="B46" t="str">
            <v>17021105</v>
          </cell>
          <cell r="C46">
            <v>1702</v>
          </cell>
          <cell r="D46">
            <v>1105</v>
          </cell>
          <cell r="E46" t="str">
            <v>Productividad a Empleados</v>
          </cell>
          <cell r="G46">
            <v>37684</v>
          </cell>
          <cell r="S46">
            <v>37684</v>
          </cell>
        </row>
        <row r="47">
          <cell r="A47" t="str">
            <v>A1</v>
          </cell>
          <cell r="B47" t="str">
            <v>13061106</v>
          </cell>
          <cell r="C47">
            <v>1306</v>
          </cell>
          <cell r="D47">
            <v>1106</v>
          </cell>
          <cell r="E47" t="str">
            <v>Gratificaciones a Empleados</v>
          </cell>
          <cell r="G47">
            <v>1776728</v>
          </cell>
          <cell r="S47">
            <v>1776728</v>
          </cell>
        </row>
        <row r="48">
          <cell r="A48" t="str">
            <v>A1</v>
          </cell>
          <cell r="B48" t="str">
            <v>13191109</v>
          </cell>
          <cell r="C48">
            <v>1319</v>
          </cell>
          <cell r="D48">
            <v>1109</v>
          </cell>
          <cell r="E48" t="str">
            <v>Tiempo Extraordinario</v>
          </cell>
          <cell r="G48">
            <v>0</v>
          </cell>
          <cell r="S48">
            <v>0</v>
          </cell>
        </row>
        <row r="49">
          <cell r="B49" t="str">
            <v/>
          </cell>
          <cell r="E49" t="str">
            <v>Compensación por Antigüedad</v>
          </cell>
          <cell r="G49">
            <v>2555186.52</v>
          </cell>
          <cell r="S49">
            <v>2555186.52</v>
          </cell>
        </row>
        <row r="50">
          <cell r="A50" t="str">
            <v>A1</v>
          </cell>
          <cell r="B50" t="str">
            <v>13011107</v>
          </cell>
          <cell r="C50">
            <v>1301</v>
          </cell>
          <cell r="D50">
            <v>1107</v>
          </cell>
          <cell r="E50" t="str">
            <v xml:space="preserve">  De Funcionarios</v>
          </cell>
          <cell r="G50">
            <v>1574534.56</v>
          </cell>
          <cell r="S50">
            <v>1574534.56</v>
          </cell>
        </row>
        <row r="51">
          <cell r="A51" t="str">
            <v>A1</v>
          </cell>
          <cell r="B51" t="str">
            <v>13011108</v>
          </cell>
          <cell r="C51">
            <v>1301</v>
          </cell>
          <cell r="D51">
            <v>1108</v>
          </cell>
          <cell r="E51" t="str">
            <v xml:space="preserve">  De Empleados</v>
          </cell>
          <cell r="G51">
            <v>980651.96</v>
          </cell>
          <cell r="S51">
            <v>980651.96</v>
          </cell>
        </row>
        <row r="52">
          <cell r="A52" t="str">
            <v>A1</v>
          </cell>
          <cell r="B52" t="str">
            <v>13051117</v>
          </cell>
          <cell r="C52">
            <v>1305</v>
          </cell>
          <cell r="D52">
            <v>1117</v>
          </cell>
          <cell r="E52" t="str">
            <v>Prima por Vacaciones</v>
          </cell>
          <cell r="G52">
            <v>1524648.95</v>
          </cell>
          <cell r="S52">
            <v>1524648.95</v>
          </cell>
        </row>
        <row r="53">
          <cell r="A53" t="str">
            <v>A1</v>
          </cell>
          <cell r="B53" t="str">
            <v>15071122</v>
          </cell>
          <cell r="C53">
            <v>1507</v>
          </cell>
          <cell r="D53">
            <v>1122</v>
          </cell>
          <cell r="E53" t="str">
            <v>Comp. General adicional func.</v>
          </cell>
          <cell r="G53">
            <v>1261193.72</v>
          </cell>
          <cell r="S53">
            <v>1261193.72</v>
          </cell>
        </row>
        <row r="54">
          <cell r="A54" t="str">
            <v>A1</v>
          </cell>
          <cell r="B54" t="str">
            <v>15071123</v>
          </cell>
          <cell r="C54">
            <v>1507</v>
          </cell>
          <cell r="D54">
            <v>1123</v>
          </cell>
          <cell r="E54" t="str">
            <v>Comp. General adicional empl.</v>
          </cell>
          <cell r="G54">
            <v>652670.12</v>
          </cell>
          <cell r="S54">
            <v>652670.12</v>
          </cell>
        </row>
        <row r="55">
          <cell r="A55" t="str">
            <v>A4</v>
          </cell>
          <cell r="B55" t="str">
            <v>15051111</v>
          </cell>
          <cell r="C55">
            <v>1505</v>
          </cell>
          <cell r="D55">
            <v>1111</v>
          </cell>
          <cell r="E55" t="str">
            <v>Indemnización por Despido</v>
          </cell>
          <cell r="G55">
            <v>0</v>
          </cell>
          <cell r="S55">
            <v>0</v>
          </cell>
        </row>
        <row r="56">
          <cell r="B56" t="str">
            <v/>
          </cell>
          <cell r="E56" t="str">
            <v xml:space="preserve">  Otros</v>
          </cell>
          <cell r="G56">
            <v>3634925</v>
          </cell>
          <cell r="S56">
            <v>3634925</v>
          </cell>
        </row>
        <row r="57">
          <cell r="A57" t="str">
            <v>A1</v>
          </cell>
          <cell r="B57" t="str">
            <v>15071113</v>
          </cell>
          <cell r="C57">
            <v>1507</v>
          </cell>
          <cell r="D57">
            <v>1113</v>
          </cell>
          <cell r="E57" t="str">
            <v xml:space="preserve">   Ayuda extra por Alumbramiento</v>
          </cell>
          <cell r="G57">
            <v>21559.56</v>
          </cell>
          <cell r="S57">
            <v>21559.56</v>
          </cell>
        </row>
        <row r="58">
          <cell r="A58" t="str">
            <v>A1</v>
          </cell>
          <cell r="B58" t="str">
            <v>13201114</v>
          </cell>
          <cell r="C58">
            <v>1320</v>
          </cell>
          <cell r="D58">
            <v>1114</v>
          </cell>
          <cell r="E58" t="str">
            <v xml:space="preserve">   Compensación p/radicar en zona Front.</v>
          </cell>
          <cell r="G58">
            <v>43042.94</v>
          </cell>
          <cell r="S58">
            <v>43042.94</v>
          </cell>
        </row>
        <row r="59">
          <cell r="B59" t="str">
            <v/>
          </cell>
          <cell r="E59" t="str">
            <v>Compensación Especial</v>
          </cell>
          <cell r="G59">
            <v>3570322.5</v>
          </cell>
          <cell r="S59">
            <v>3570322.5</v>
          </cell>
        </row>
        <row r="60">
          <cell r="A60" t="str">
            <v>A1</v>
          </cell>
          <cell r="B60" t="str">
            <v>15091118</v>
          </cell>
          <cell r="C60">
            <v>1509</v>
          </cell>
          <cell r="D60">
            <v>1118</v>
          </cell>
          <cell r="E60" t="str">
            <v xml:space="preserve">   Compensación  Garantizada</v>
          </cell>
          <cell r="G60">
            <v>895152</v>
          </cell>
          <cell r="S60">
            <v>895152</v>
          </cell>
        </row>
        <row r="61">
          <cell r="A61" t="str">
            <v>A1</v>
          </cell>
          <cell r="B61" t="str">
            <v>15091119</v>
          </cell>
          <cell r="C61">
            <v>1509</v>
          </cell>
          <cell r="D61">
            <v>1119</v>
          </cell>
          <cell r="E61" t="str">
            <v xml:space="preserve">   Prestación Especial</v>
          </cell>
          <cell r="G61">
            <v>1067383.3400000001</v>
          </cell>
          <cell r="S61">
            <v>1067383.3400000001</v>
          </cell>
        </row>
        <row r="62">
          <cell r="A62" t="str">
            <v>A1</v>
          </cell>
          <cell r="B62" t="str">
            <v>15071120</v>
          </cell>
          <cell r="C62">
            <v>1507</v>
          </cell>
          <cell r="D62">
            <v>1120</v>
          </cell>
          <cell r="E62" t="str">
            <v xml:space="preserve">   Cupones de Comida</v>
          </cell>
          <cell r="G62">
            <v>865836.84</v>
          </cell>
          <cell r="S62">
            <v>865836.84</v>
          </cell>
        </row>
        <row r="63">
          <cell r="A63" t="str">
            <v>A1</v>
          </cell>
          <cell r="B63" t="str">
            <v>15071121</v>
          </cell>
          <cell r="C63">
            <v>1507</v>
          </cell>
          <cell r="D63">
            <v>1121</v>
          </cell>
          <cell r="E63" t="str">
            <v xml:space="preserve">   Ayuda para comida prov. M.</v>
          </cell>
          <cell r="G63">
            <v>741950.32</v>
          </cell>
          <cell r="S63">
            <v>741950.32</v>
          </cell>
        </row>
        <row r="64">
          <cell r="A64" t="str">
            <v>A6</v>
          </cell>
          <cell r="B64" t="str">
            <v>18011801</v>
          </cell>
          <cell r="C64">
            <v>1801</v>
          </cell>
          <cell r="D64">
            <v>1801</v>
          </cell>
          <cell r="E64" t="str">
            <v>Incrementos a Percepciones</v>
          </cell>
          <cell r="G64">
            <v>0</v>
          </cell>
          <cell r="S64">
            <v>0</v>
          </cell>
        </row>
        <row r="65">
          <cell r="A65" t="str">
            <v>A5</v>
          </cell>
          <cell r="B65" t="str">
            <v>13301330</v>
          </cell>
          <cell r="C65">
            <v>1330</v>
          </cell>
          <cell r="D65">
            <v>1330</v>
          </cell>
          <cell r="E65" t="str">
            <v>Asignaciones inherentes a la conclusión de servicios en la APF</v>
          </cell>
          <cell r="S65">
            <v>0</v>
          </cell>
        </row>
        <row r="66">
          <cell r="B66" t="str">
            <v/>
          </cell>
        </row>
        <row r="67">
          <cell r="B67" t="str">
            <v/>
          </cell>
          <cell r="E67" t="str">
            <v>PRESTACIONES AL PERSONAL</v>
          </cell>
          <cell r="G67">
            <v>11093443.01</v>
          </cell>
          <cell r="S67">
            <v>11093443.01</v>
          </cell>
        </row>
        <row r="68">
          <cell r="B68" t="str">
            <v/>
          </cell>
          <cell r="E68" t="str">
            <v>Para el Des.Tec. Cult. Pr</v>
          </cell>
          <cell r="G68">
            <v>1210347.25</v>
          </cell>
          <cell r="S68">
            <v>1210347.25</v>
          </cell>
        </row>
        <row r="69">
          <cell r="A69" t="str">
            <v>A7</v>
          </cell>
          <cell r="B69" t="str">
            <v>15132101</v>
          </cell>
          <cell r="C69">
            <v>1513</v>
          </cell>
          <cell r="D69">
            <v>2101</v>
          </cell>
          <cell r="E69" t="str">
            <v xml:space="preserve">  Becas a funcionarios y Empleados.</v>
          </cell>
          <cell r="G69">
            <v>110006.95</v>
          </cell>
          <cell r="S69">
            <v>110006.95</v>
          </cell>
        </row>
        <row r="70">
          <cell r="A70" t="str">
            <v>A7</v>
          </cell>
          <cell r="B70" t="str">
            <v>15132102</v>
          </cell>
          <cell r="C70">
            <v>1513</v>
          </cell>
          <cell r="D70">
            <v>2102</v>
          </cell>
          <cell r="E70" t="str">
            <v xml:space="preserve">  Cursos y Seminarios</v>
          </cell>
          <cell r="G70">
            <v>251957.9</v>
          </cell>
          <cell r="S70">
            <v>251957.9</v>
          </cell>
        </row>
        <row r="71">
          <cell r="B71" t="str">
            <v/>
          </cell>
          <cell r="E71" t="str">
            <v xml:space="preserve">  Fomento Deportivo:</v>
          </cell>
          <cell r="G71">
            <v>327140.40000000002</v>
          </cell>
          <cell r="S71">
            <v>327140.40000000002</v>
          </cell>
        </row>
        <row r="72">
          <cell r="A72" t="str">
            <v>A7</v>
          </cell>
          <cell r="B72" t="str">
            <v>15072202</v>
          </cell>
          <cell r="C72">
            <v>1507</v>
          </cell>
          <cell r="D72">
            <v>2202</v>
          </cell>
          <cell r="E72" t="str">
            <v xml:space="preserve"> Club Deportivo Chapultepec</v>
          </cell>
          <cell r="G72">
            <v>77140.399999999994</v>
          </cell>
          <cell r="S72">
            <v>77140.399999999994</v>
          </cell>
        </row>
        <row r="73">
          <cell r="A73" t="str">
            <v>A7</v>
          </cell>
          <cell r="B73" t="str">
            <v>15072203</v>
          </cell>
          <cell r="C73">
            <v>1507</v>
          </cell>
          <cell r="D73">
            <v>2203</v>
          </cell>
          <cell r="E73" t="str">
            <v xml:space="preserve"> Club Deportivo Coyoacán</v>
          </cell>
          <cell r="G73">
            <v>0</v>
          </cell>
          <cell r="S73">
            <v>0</v>
          </cell>
        </row>
        <row r="74">
          <cell r="A74" t="str">
            <v>A7</v>
          </cell>
          <cell r="B74" t="str">
            <v>15072204</v>
          </cell>
          <cell r="C74">
            <v>1507</v>
          </cell>
          <cell r="D74">
            <v>2204</v>
          </cell>
          <cell r="E74" t="str">
            <v xml:space="preserve"> Fomento deportivo actividades permanentes</v>
          </cell>
          <cell r="G74">
            <v>250000</v>
          </cell>
          <cell r="S74">
            <v>250000</v>
          </cell>
        </row>
        <row r="75">
          <cell r="A75" t="str">
            <v>A7</v>
          </cell>
          <cell r="B75" t="str">
            <v>15071201</v>
          </cell>
          <cell r="C75">
            <v>1507</v>
          </cell>
          <cell r="D75">
            <v>1201</v>
          </cell>
          <cell r="E75" t="str">
            <v xml:space="preserve">  Otras (Pago Unico)</v>
          </cell>
          <cell r="G75">
            <v>521242</v>
          </cell>
          <cell r="S75">
            <v>521242</v>
          </cell>
        </row>
        <row r="76">
          <cell r="B76" t="str">
            <v/>
          </cell>
          <cell r="E76" t="str">
            <v>Gastos médicos</v>
          </cell>
          <cell r="G76">
            <v>4730736.5</v>
          </cell>
          <cell r="S76">
            <v>4730736.5</v>
          </cell>
        </row>
        <row r="77">
          <cell r="A77" t="str">
            <v>A3</v>
          </cell>
          <cell r="B77" t="str">
            <v>15072301</v>
          </cell>
          <cell r="C77">
            <v>1507</v>
          </cell>
          <cell r="D77">
            <v>2301</v>
          </cell>
          <cell r="E77" t="str">
            <v xml:space="preserve">  Igualas y Honorarios Médicos</v>
          </cell>
          <cell r="G77">
            <v>1462309.1400000001</v>
          </cell>
          <cell r="S77">
            <v>1462309.1400000001</v>
          </cell>
        </row>
        <row r="78">
          <cell r="A78" t="str">
            <v>A3</v>
          </cell>
          <cell r="B78" t="str">
            <v>15072303</v>
          </cell>
          <cell r="C78">
            <v>1507</v>
          </cell>
          <cell r="D78">
            <v>2303</v>
          </cell>
          <cell r="E78" t="str">
            <v xml:space="preserve">  Medicinas</v>
          </cell>
          <cell r="G78">
            <v>1207104.42</v>
          </cell>
          <cell r="S78">
            <v>1207104.42</v>
          </cell>
        </row>
        <row r="79">
          <cell r="A79" t="str">
            <v>A3</v>
          </cell>
          <cell r="B79" t="str">
            <v>15072302</v>
          </cell>
          <cell r="C79">
            <v>1507</v>
          </cell>
          <cell r="D79">
            <v>2302</v>
          </cell>
          <cell r="E79" t="str">
            <v xml:space="preserve">  Hospitales y Clinicas</v>
          </cell>
          <cell r="G79">
            <v>2056502.94</v>
          </cell>
          <cell r="S79">
            <v>2056502.94</v>
          </cell>
        </row>
        <row r="80">
          <cell r="A80" t="str">
            <v>A3</v>
          </cell>
          <cell r="B80" t="str">
            <v>15072304</v>
          </cell>
          <cell r="C80">
            <v>1507</v>
          </cell>
          <cell r="D80">
            <v>2304</v>
          </cell>
          <cell r="E80" t="str">
            <v xml:space="preserve">  Programa de medicina preventiva</v>
          </cell>
          <cell r="G80">
            <v>2850</v>
          </cell>
          <cell r="S80">
            <v>2850</v>
          </cell>
        </row>
        <row r="81">
          <cell r="A81" t="str">
            <v>A3</v>
          </cell>
          <cell r="B81" t="str">
            <v>15072305</v>
          </cell>
          <cell r="C81">
            <v>1507</v>
          </cell>
          <cell r="D81">
            <v>2305</v>
          </cell>
          <cell r="E81" t="str">
            <v xml:space="preserve">  Reembolsos por Gastos Médicos</v>
          </cell>
          <cell r="G81">
            <v>1970</v>
          </cell>
          <cell r="S81">
            <v>1970</v>
          </cell>
        </row>
        <row r="82">
          <cell r="A82" t="str">
            <v>A2</v>
          </cell>
          <cell r="B82" t="str">
            <v>14101202</v>
          </cell>
          <cell r="C82">
            <v>1410</v>
          </cell>
          <cell r="D82">
            <v>1202</v>
          </cell>
          <cell r="E82" t="str">
            <v>Cuotas Pagadas al IMSS (Patronales)</v>
          </cell>
          <cell r="G82">
            <v>986178.08000000007</v>
          </cell>
          <cell r="S82">
            <v>986178.08000000007</v>
          </cell>
        </row>
        <row r="83">
          <cell r="A83" t="str">
            <v>A2</v>
          </cell>
          <cell r="B83" t="str">
            <v>14101203</v>
          </cell>
          <cell r="C83">
            <v>1410</v>
          </cell>
          <cell r="D83">
            <v>1203</v>
          </cell>
          <cell r="E83" t="str">
            <v>Cuotas al IMSS del Personal</v>
          </cell>
          <cell r="G83">
            <v>411301.4</v>
          </cell>
          <cell r="S83">
            <v>411301.4</v>
          </cell>
        </row>
        <row r="84">
          <cell r="A84" t="str">
            <v>A2</v>
          </cell>
          <cell r="B84" t="str">
            <v>14131204</v>
          </cell>
          <cell r="C84">
            <v>1413</v>
          </cell>
          <cell r="D84">
            <v>1204</v>
          </cell>
          <cell r="E84" t="str">
            <v>Aportación para el Fondo de Retiro (2%)</v>
          </cell>
          <cell r="G84">
            <v>894509.95</v>
          </cell>
          <cell r="S84">
            <v>894509.95</v>
          </cell>
        </row>
        <row r="85">
          <cell r="B85" t="str">
            <v/>
          </cell>
          <cell r="E85" t="str">
            <v>Subsdios</v>
          </cell>
          <cell r="G85">
            <v>262.16000000000003</v>
          </cell>
          <cell r="S85">
            <v>262.16000000000003</v>
          </cell>
        </row>
        <row r="86">
          <cell r="A86" t="str">
            <v>A7</v>
          </cell>
          <cell r="B86" t="str">
            <v>15072703</v>
          </cell>
          <cell r="C86">
            <v>1507</v>
          </cell>
          <cell r="D86">
            <v>2703</v>
          </cell>
          <cell r="E86" t="str">
            <v xml:space="preserve">  Canastilla y Lactancia</v>
          </cell>
          <cell r="G86">
            <v>262.16000000000003</v>
          </cell>
          <cell r="S86">
            <v>262.16000000000003</v>
          </cell>
        </row>
        <row r="87">
          <cell r="A87" t="str">
            <v>A7</v>
          </cell>
          <cell r="B87" t="str">
            <v>15072704</v>
          </cell>
          <cell r="C87">
            <v>1507</v>
          </cell>
          <cell r="D87">
            <v>2704</v>
          </cell>
          <cell r="E87" t="str">
            <v xml:space="preserve">  P/Renta Casa_habit. P/emp.</v>
          </cell>
          <cell r="G87">
            <v>0</v>
          </cell>
          <cell r="S87">
            <v>0</v>
          </cell>
        </row>
        <row r="88">
          <cell r="A88" t="str">
            <v>A2</v>
          </cell>
          <cell r="B88" t="str">
            <v>14042702</v>
          </cell>
          <cell r="C88">
            <v>1404</v>
          </cell>
          <cell r="D88">
            <v>2702</v>
          </cell>
          <cell r="E88" t="str">
            <v>Prima de Seg. por Accidentes Personales</v>
          </cell>
          <cell r="G88">
            <v>0</v>
          </cell>
          <cell r="S88">
            <v>0</v>
          </cell>
        </row>
        <row r="89">
          <cell r="A89" t="str">
            <v>A2</v>
          </cell>
          <cell r="B89" t="str">
            <v>14111205</v>
          </cell>
          <cell r="C89">
            <v>1411</v>
          </cell>
          <cell r="D89">
            <v>1205</v>
          </cell>
          <cell r="E89" t="str">
            <v>Aportaciones al INFONAVIT</v>
          </cell>
          <cell r="G89">
            <v>871822.74</v>
          </cell>
          <cell r="S89">
            <v>871822.74</v>
          </cell>
        </row>
        <row r="90">
          <cell r="B90" t="str">
            <v/>
          </cell>
          <cell r="E90" t="str">
            <v>Diversas</v>
          </cell>
          <cell r="G90">
            <v>1988284.93</v>
          </cell>
          <cell r="S90">
            <v>1988284.93</v>
          </cell>
        </row>
        <row r="91">
          <cell r="A91" t="str">
            <v>A7</v>
          </cell>
          <cell r="B91" t="str">
            <v>15011207</v>
          </cell>
          <cell r="C91">
            <v>1501</v>
          </cell>
          <cell r="D91">
            <v>1207</v>
          </cell>
          <cell r="E91" t="str">
            <v xml:space="preserve">  Fondo de Ahorro del Personal</v>
          </cell>
          <cell r="G91">
            <v>595175.29</v>
          </cell>
          <cell r="S91">
            <v>595175.29</v>
          </cell>
        </row>
        <row r="92">
          <cell r="A92" t="str">
            <v>A7</v>
          </cell>
          <cell r="B92" t="str">
            <v>15072501</v>
          </cell>
          <cell r="C92">
            <v>1507</v>
          </cell>
          <cell r="D92">
            <v>2501</v>
          </cell>
          <cell r="E92" t="str">
            <v xml:space="preserve">  Obsequios al Personal p/Fin de Ejerc.</v>
          </cell>
          <cell r="G92">
            <v>165000</v>
          </cell>
          <cell r="S92">
            <v>165000</v>
          </cell>
        </row>
        <row r="93">
          <cell r="A93" t="str">
            <v>A7</v>
          </cell>
          <cell r="B93" t="str">
            <v>15072502</v>
          </cell>
          <cell r="C93">
            <v>1507</v>
          </cell>
          <cell r="D93">
            <v>2502</v>
          </cell>
          <cell r="E93" t="str">
            <v xml:space="preserve">  Juguetes p/hijos del personal</v>
          </cell>
          <cell r="G93">
            <v>20000</v>
          </cell>
          <cell r="S93">
            <v>20000</v>
          </cell>
        </row>
        <row r="94">
          <cell r="A94" t="str">
            <v>A7</v>
          </cell>
          <cell r="B94" t="str">
            <v>15072503</v>
          </cell>
          <cell r="C94">
            <v>1507</v>
          </cell>
          <cell r="D94">
            <v>2503</v>
          </cell>
          <cell r="E94" t="str">
            <v xml:space="preserve">  Festejos al Personal p/Fin de Ejerc.</v>
          </cell>
          <cell r="G94">
            <v>80000</v>
          </cell>
          <cell r="S94">
            <v>80000</v>
          </cell>
        </row>
        <row r="95">
          <cell r="A95" t="str">
            <v>A8</v>
          </cell>
          <cell r="B95" t="str">
            <v>14042701</v>
          </cell>
          <cell r="C95">
            <v>1404</v>
          </cell>
          <cell r="D95">
            <v>2701</v>
          </cell>
          <cell r="E95" t="str">
            <v xml:space="preserve">  Seguros de Vida</v>
          </cell>
          <cell r="G95">
            <v>1000000</v>
          </cell>
          <cell r="S95">
            <v>1000000</v>
          </cell>
        </row>
        <row r="96">
          <cell r="A96" t="str">
            <v>A7</v>
          </cell>
          <cell r="B96" t="str">
            <v>15072504</v>
          </cell>
          <cell r="C96">
            <v>1507</v>
          </cell>
          <cell r="D96">
            <v>2504</v>
          </cell>
          <cell r="E96" t="str">
            <v xml:space="preserve">  Diversos</v>
          </cell>
          <cell r="G96">
            <v>0</v>
          </cell>
          <cell r="S96">
            <v>0</v>
          </cell>
        </row>
        <row r="97">
          <cell r="A97" t="str">
            <v>A7</v>
          </cell>
          <cell r="B97" t="str">
            <v>14092712</v>
          </cell>
          <cell r="C97">
            <v>1409</v>
          </cell>
          <cell r="D97">
            <v>2712</v>
          </cell>
          <cell r="E97" t="str">
            <v xml:space="preserve"> Seguro de Respons. Civil y Ases. Legal</v>
          </cell>
          <cell r="G97">
            <v>100000</v>
          </cell>
          <cell r="S97">
            <v>100000</v>
          </cell>
        </row>
        <row r="98">
          <cell r="A98" t="str">
            <v>A7</v>
          </cell>
          <cell r="B98" t="str">
            <v>15071208</v>
          </cell>
          <cell r="C98">
            <v>1507</v>
          </cell>
          <cell r="D98">
            <v>1208</v>
          </cell>
          <cell r="E98" t="str">
            <v xml:space="preserve">  Ayuda de Transporte Personal Sind.</v>
          </cell>
          <cell r="G98">
            <v>28109.64</v>
          </cell>
          <cell r="S98">
            <v>28109.64</v>
          </cell>
        </row>
        <row r="99">
          <cell r="B99" t="str">
            <v/>
          </cell>
        </row>
        <row r="100">
          <cell r="B100" t="str">
            <v/>
          </cell>
          <cell r="E100" t="str">
            <v>OTROS GASTOS DE OPERACION Y ADMON.</v>
          </cell>
          <cell r="G100">
            <v>34866.6</v>
          </cell>
          <cell r="S100">
            <v>34866.6</v>
          </cell>
        </row>
        <row r="101">
          <cell r="A101" t="str">
            <v>B14</v>
          </cell>
          <cell r="B101" t="str">
            <v>12041404</v>
          </cell>
          <cell r="C101">
            <v>1204</v>
          </cell>
          <cell r="D101">
            <v>1404</v>
          </cell>
          <cell r="E101" t="str">
            <v>Servicio Social</v>
          </cell>
          <cell r="G101">
            <v>34866.6</v>
          </cell>
          <cell r="S101">
            <v>34866.6</v>
          </cell>
        </row>
        <row r="102">
          <cell r="B102" t="str">
            <v/>
          </cell>
        </row>
        <row r="103">
          <cell r="E103" t="str">
            <v>CONCEPTOS NO DEDUCIBLES PARA/I.S.R.</v>
          </cell>
          <cell r="G103">
            <v>655247.93999999994</v>
          </cell>
          <cell r="S103">
            <v>655247.93999999994</v>
          </cell>
        </row>
        <row r="104">
          <cell r="A104" t="str">
            <v>A8</v>
          </cell>
          <cell r="B104" t="str">
            <v>14092605</v>
          </cell>
          <cell r="C104">
            <v>1409</v>
          </cell>
          <cell r="D104">
            <v>2605</v>
          </cell>
          <cell r="E104" t="str">
            <v>Seguros de Funcionarios</v>
          </cell>
          <cell r="G104">
            <v>44962.23</v>
          </cell>
          <cell r="S104">
            <v>44962.23</v>
          </cell>
        </row>
        <row r="105">
          <cell r="A105" t="str">
            <v>A7</v>
          </cell>
          <cell r="B105" t="str">
            <v>15072601</v>
          </cell>
          <cell r="C105">
            <v>1507</v>
          </cell>
          <cell r="D105">
            <v>2601</v>
          </cell>
          <cell r="E105" t="str">
            <v>Diversos: Servicios Personales</v>
          </cell>
          <cell r="G105">
            <v>260285.71</v>
          </cell>
          <cell r="S105">
            <v>260285.71</v>
          </cell>
        </row>
        <row r="106">
          <cell r="A106" t="str">
            <v>A7</v>
          </cell>
          <cell r="B106" t="str">
            <v>15011209</v>
          </cell>
          <cell r="C106">
            <v>1501</v>
          </cell>
          <cell r="D106">
            <v>1209</v>
          </cell>
          <cell r="E106" t="str">
            <v>ISR Ingreso por Servicio</v>
          </cell>
          <cell r="S106">
            <v>0</v>
          </cell>
        </row>
        <row r="107">
          <cell r="A107" t="str">
            <v>A7</v>
          </cell>
          <cell r="B107" t="str">
            <v>15071603</v>
          </cell>
          <cell r="C107">
            <v>1507</v>
          </cell>
          <cell r="D107">
            <v>1603</v>
          </cell>
          <cell r="E107" t="str">
            <v>I.S.R. Prestaciones Acumulables</v>
          </cell>
          <cell r="G107">
            <v>350000</v>
          </cell>
          <cell r="S107">
            <v>350000</v>
          </cell>
        </row>
        <row r="108">
          <cell r="G108">
            <v>0</v>
          </cell>
        </row>
        <row r="109">
          <cell r="B109" t="str">
            <v/>
          </cell>
        </row>
        <row r="110">
          <cell r="B110" t="str">
            <v/>
          </cell>
          <cell r="E110" t="str">
            <v>MATERIALES Y SUMINISTROS</v>
          </cell>
          <cell r="G110">
            <v>114143.14</v>
          </cell>
          <cell r="S110">
            <v>114143.14</v>
          </cell>
        </row>
        <row r="111">
          <cell r="B111" t="str">
            <v/>
          </cell>
        </row>
        <row r="112">
          <cell r="B112" t="str">
            <v/>
          </cell>
          <cell r="E112" t="str">
            <v>PRESTACIONES AL PERSONAL</v>
          </cell>
          <cell r="G112">
            <v>0</v>
          </cell>
          <cell r="S112">
            <v>0</v>
          </cell>
        </row>
        <row r="113">
          <cell r="A113" t="str">
            <v>B7</v>
          </cell>
          <cell r="B113" t="str">
            <v>27012706</v>
          </cell>
          <cell r="C113">
            <v>2701</v>
          </cell>
          <cell r="D113">
            <v>2706</v>
          </cell>
          <cell r="E113" t="str">
            <v>Uniformes</v>
          </cell>
          <cell r="G113">
            <v>0</v>
          </cell>
          <cell r="S113">
            <v>0</v>
          </cell>
        </row>
        <row r="114">
          <cell r="B114" t="str">
            <v/>
          </cell>
        </row>
        <row r="115">
          <cell r="B115" t="str">
            <v/>
          </cell>
          <cell r="E115" t="str">
            <v>OTROS GASTOS DE OPERACION Y ADMON.</v>
          </cell>
          <cell r="G115">
            <v>112587.71</v>
          </cell>
          <cell r="S115">
            <v>112587.71</v>
          </cell>
        </row>
        <row r="116">
          <cell r="A116" t="str">
            <v>B7</v>
          </cell>
          <cell r="B116" t="str">
            <v>21077501</v>
          </cell>
          <cell r="C116">
            <v>2107</v>
          </cell>
          <cell r="D116">
            <v>7501</v>
          </cell>
          <cell r="E116" t="str">
            <v>Suscripciones</v>
          </cell>
          <cell r="G116">
            <v>20000</v>
          </cell>
          <cell r="S116">
            <v>20000</v>
          </cell>
        </row>
        <row r="117">
          <cell r="A117" t="str">
            <v>B7</v>
          </cell>
          <cell r="B117" t="str">
            <v>26037701</v>
          </cell>
          <cell r="C117">
            <v>2603</v>
          </cell>
          <cell r="D117">
            <v>7701</v>
          </cell>
          <cell r="E117" t="str">
            <v>Combustibles Autos</v>
          </cell>
          <cell r="G117">
            <v>11021.69</v>
          </cell>
          <cell r="S117">
            <v>11021.69</v>
          </cell>
        </row>
        <row r="118">
          <cell r="B118" t="str">
            <v>21010</v>
          </cell>
          <cell r="C118">
            <v>2101</v>
          </cell>
          <cell r="D118">
            <v>0</v>
          </cell>
          <cell r="E118" t="str">
            <v>Papelería, Utiles de Escrit. y Art.de Comp.</v>
          </cell>
          <cell r="G118">
            <v>81566.02</v>
          </cell>
          <cell r="S118">
            <v>81566.02</v>
          </cell>
        </row>
        <row r="119">
          <cell r="A119" t="str">
            <v>B7</v>
          </cell>
          <cell r="B119" t="str">
            <v>21017801</v>
          </cell>
          <cell r="C119">
            <v>2101</v>
          </cell>
          <cell r="D119">
            <v>7801</v>
          </cell>
          <cell r="E119" t="str">
            <v xml:space="preserve">  Papelería</v>
          </cell>
          <cell r="G119">
            <v>81566.02</v>
          </cell>
          <cell r="S119">
            <v>81566.02</v>
          </cell>
        </row>
        <row r="120">
          <cell r="A120" t="str">
            <v>B7</v>
          </cell>
          <cell r="B120" t="str">
            <v>21017802</v>
          </cell>
          <cell r="C120">
            <v>2101</v>
          </cell>
          <cell r="D120">
            <v>7802</v>
          </cell>
          <cell r="E120" t="str">
            <v xml:space="preserve">  Utiles de Escritorio</v>
          </cell>
          <cell r="G120">
            <v>0</v>
          </cell>
          <cell r="S120">
            <v>0</v>
          </cell>
        </row>
        <row r="121">
          <cell r="A121" t="str">
            <v>B7</v>
          </cell>
          <cell r="B121" t="str">
            <v>21067803</v>
          </cell>
          <cell r="C121">
            <v>2106</v>
          </cell>
          <cell r="D121">
            <v>7803</v>
          </cell>
          <cell r="E121" t="str">
            <v xml:space="preserve">  Artículos de Cómputo</v>
          </cell>
          <cell r="G121">
            <v>0</v>
          </cell>
          <cell r="S121">
            <v>0</v>
          </cell>
        </row>
        <row r="122">
          <cell r="A122" t="str">
            <v>B7</v>
          </cell>
          <cell r="B122" t="str">
            <v>21027307</v>
          </cell>
          <cell r="C122">
            <v>2102</v>
          </cell>
          <cell r="D122">
            <v>7307</v>
          </cell>
          <cell r="E122" t="str">
            <v>Gastos y Utiles de Aseo</v>
          </cell>
          <cell r="G122">
            <v>0</v>
          </cell>
          <cell r="S122">
            <v>0</v>
          </cell>
        </row>
        <row r="123">
          <cell r="A123" t="str">
            <v>B7</v>
          </cell>
          <cell r="B123" t="str">
            <v>21057805</v>
          </cell>
          <cell r="C123">
            <v>2105</v>
          </cell>
          <cell r="D123">
            <v>7805</v>
          </cell>
          <cell r="E123" t="str">
            <v>Servicio de Fotocopiado y Filmación</v>
          </cell>
          <cell r="G123">
            <v>0</v>
          </cell>
          <cell r="S123">
            <v>0</v>
          </cell>
        </row>
        <row r="124">
          <cell r="B124" t="str">
            <v/>
          </cell>
        </row>
        <row r="125">
          <cell r="B125" t="str">
            <v/>
          </cell>
          <cell r="E125" t="str">
            <v>CONCEPTOS NO DEDUCIBLES PARA/I.S.R.</v>
          </cell>
          <cell r="G125">
            <v>1555.43</v>
          </cell>
          <cell r="S125">
            <v>1555.43</v>
          </cell>
        </row>
        <row r="126">
          <cell r="A126" t="str">
            <v>B7</v>
          </cell>
          <cell r="B126" t="str">
            <v>26047704</v>
          </cell>
          <cell r="C126">
            <v>2604</v>
          </cell>
          <cell r="D126">
            <v>7704</v>
          </cell>
          <cell r="E126" t="str">
            <v>Combustibles</v>
          </cell>
          <cell r="G126">
            <v>1555.43</v>
          </cell>
          <cell r="S126">
            <v>1555.43</v>
          </cell>
        </row>
        <row r="127">
          <cell r="B127" t="str">
            <v/>
          </cell>
        </row>
        <row r="128">
          <cell r="B128" t="str">
            <v/>
          </cell>
          <cell r="E128" t="str">
            <v>SERVICIOS GENERALES</v>
          </cell>
          <cell r="G128">
            <v>25619383.510000002</v>
          </cell>
          <cell r="S128">
            <v>25619383.510000002</v>
          </cell>
        </row>
        <row r="129">
          <cell r="B129" t="str">
            <v/>
          </cell>
        </row>
        <row r="130">
          <cell r="B130" t="str">
            <v/>
          </cell>
          <cell r="E130" t="str">
            <v>PRESTACIONES AL PERSONAL</v>
          </cell>
          <cell r="G130">
            <v>11894</v>
          </cell>
          <cell r="S130">
            <v>11894</v>
          </cell>
        </row>
        <row r="131">
          <cell r="B131" t="str">
            <v/>
          </cell>
          <cell r="E131" t="str">
            <v xml:space="preserve">  Ayuda por cambio de sede</v>
          </cell>
          <cell r="G131">
            <v>11894</v>
          </cell>
          <cell r="S131">
            <v>11894</v>
          </cell>
        </row>
        <row r="132">
          <cell r="A132" t="str">
            <v>B11</v>
          </cell>
          <cell r="B132" t="str">
            <v>38202709</v>
          </cell>
          <cell r="C132">
            <v>3820</v>
          </cell>
          <cell r="D132">
            <v>2709</v>
          </cell>
          <cell r="E132" t="str">
            <v xml:space="preserve">      Para funcionarios</v>
          </cell>
          <cell r="G132">
            <v>0</v>
          </cell>
          <cell r="S132">
            <v>0</v>
          </cell>
        </row>
        <row r="133">
          <cell r="A133" t="str">
            <v>B11</v>
          </cell>
          <cell r="B133" t="str">
            <v>38202711</v>
          </cell>
          <cell r="C133">
            <v>3820</v>
          </cell>
          <cell r="D133">
            <v>2711</v>
          </cell>
          <cell r="E133" t="str">
            <v xml:space="preserve">      Para empleados</v>
          </cell>
          <cell r="G133">
            <v>11894</v>
          </cell>
          <cell r="S133">
            <v>11894</v>
          </cell>
        </row>
        <row r="134">
          <cell r="B134" t="str">
            <v/>
          </cell>
        </row>
        <row r="135">
          <cell r="B135" t="str">
            <v/>
          </cell>
          <cell r="E135" t="str">
            <v>REM. A CONSEJEROS Y COMISARIOS</v>
          </cell>
          <cell r="G135">
            <v>110000</v>
          </cell>
          <cell r="S135">
            <v>110000</v>
          </cell>
        </row>
        <row r="136">
          <cell r="A136" t="str">
            <v>B14</v>
          </cell>
          <cell r="B136" t="str">
            <v>38301501</v>
          </cell>
          <cell r="C136">
            <v>3830</v>
          </cell>
          <cell r="D136">
            <v>1501</v>
          </cell>
          <cell r="E136" t="str">
            <v>Al Consejo Directivo</v>
          </cell>
          <cell r="G136">
            <v>100000</v>
          </cell>
          <cell r="S136">
            <v>100000</v>
          </cell>
        </row>
        <row r="137">
          <cell r="A137" t="str">
            <v>B14</v>
          </cell>
          <cell r="B137" t="str">
            <v>38301503</v>
          </cell>
          <cell r="C137">
            <v>3830</v>
          </cell>
          <cell r="D137">
            <v>1503</v>
          </cell>
          <cell r="E137" t="str">
            <v>Otros Comités</v>
          </cell>
          <cell r="G137">
            <v>10000</v>
          </cell>
          <cell r="S137">
            <v>10000</v>
          </cell>
        </row>
        <row r="138">
          <cell r="B138" t="str">
            <v/>
          </cell>
        </row>
        <row r="139">
          <cell r="B139" t="str">
            <v/>
          </cell>
          <cell r="E139" t="str">
            <v>OTROS HONORARIOS</v>
          </cell>
          <cell r="G139">
            <v>3250896</v>
          </cell>
          <cell r="S139">
            <v>3250896</v>
          </cell>
        </row>
        <row r="140">
          <cell r="A140" t="str">
            <v>E1</v>
          </cell>
          <cell r="B140" t="str">
            <v>34074101</v>
          </cell>
          <cell r="C140">
            <v>3407</v>
          </cell>
          <cell r="D140">
            <v>4101</v>
          </cell>
          <cell r="E140" t="str">
            <v>Servicios Jurídicos Legales</v>
          </cell>
          <cell r="G140">
            <v>0</v>
          </cell>
          <cell r="S140">
            <v>0</v>
          </cell>
        </row>
        <row r="141">
          <cell r="A141" t="str">
            <v>E1</v>
          </cell>
          <cell r="B141" t="str">
            <v>33044201</v>
          </cell>
          <cell r="C141">
            <v>3304</v>
          </cell>
          <cell r="D141">
            <v>4201</v>
          </cell>
          <cell r="E141" t="str">
            <v>Dictámenes y Peritajes</v>
          </cell>
          <cell r="G141">
            <v>200000</v>
          </cell>
          <cell r="S141">
            <v>200000</v>
          </cell>
        </row>
        <row r="142">
          <cell r="A142" t="str">
            <v>E3</v>
          </cell>
          <cell r="B142" t="str">
            <v>34074301</v>
          </cell>
          <cell r="C142">
            <v>3407</v>
          </cell>
          <cell r="D142">
            <v>4301</v>
          </cell>
          <cell r="E142" t="str">
            <v>Gastos Notariales</v>
          </cell>
          <cell r="G142">
            <v>100896</v>
          </cell>
          <cell r="S142">
            <v>100896</v>
          </cell>
        </row>
        <row r="143">
          <cell r="A143" t="str">
            <v>E4</v>
          </cell>
          <cell r="B143" t="str">
            <v>33084401</v>
          </cell>
          <cell r="C143">
            <v>3308</v>
          </cell>
          <cell r="D143">
            <v>4401</v>
          </cell>
          <cell r="E143" t="str">
            <v>Estudios e Investigaciones</v>
          </cell>
          <cell r="G143">
            <v>0</v>
          </cell>
          <cell r="S143">
            <v>0</v>
          </cell>
        </row>
        <row r="144">
          <cell r="A144" t="str">
            <v>E4</v>
          </cell>
          <cell r="B144" t="str">
            <v>34134501</v>
          </cell>
          <cell r="C144">
            <v>3413</v>
          </cell>
          <cell r="D144">
            <v>4501</v>
          </cell>
          <cell r="E144" t="str">
            <v>Otros Servicios Profesionales</v>
          </cell>
          <cell r="G144">
            <v>500000</v>
          </cell>
          <cell r="S144">
            <v>500000</v>
          </cell>
        </row>
        <row r="145">
          <cell r="A145" t="str">
            <v>E4</v>
          </cell>
          <cell r="B145" t="str">
            <v>34084502</v>
          </cell>
          <cell r="C145">
            <v>3408</v>
          </cell>
          <cell r="D145">
            <v>4502</v>
          </cell>
          <cell r="E145" t="str">
            <v>Honorarios por Avaluos</v>
          </cell>
          <cell r="G145">
            <v>0</v>
          </cell>
          <cell r="S145">
            <v>0</v>
          </cell>
        </row>
        <row r="146">
          <cell r="B146" t="str">
            <v>340845021</v>
          </cell>
          <cell r="C146">
            <v>3408</v>
          </cell>
          <cell r="D146">
            <v>45021</v>
          </cell>
          <cell r="E146" t="str">
            <v>RECUPERACION (AVALUOS)</v>
          </cell>
          <cell r="S146">
            <v>0</v>
          </cell>
        </row>
        <row r="147">
          <cell r="B147" t="str">
            <v>45022</v>
          </cell>
          <cell r="D147">
            <v>45022</v>
          </cell>
          <cell r="E147" t="str">
            <v>Avalúos (neto)</v>
          </cell>
          <cell r="G147">
            <v>0</v>
          </cell>
          <cell r="S147">
            <v>0</v>
          </cell>
        </row>
        <row r="148">
          <cell r="A148" t="str">
            <v>E4</v>
          </cell>
          <cell r="B148" t="str">
            <v>33094504</v>
          </cell>
          <cell r="C148">
            <v>3309</v>
          </cell>
          <cell r="D148">
            <v>4504</v>
          </cell>
          <cell r="E148" t="str">
            <v>Servicios de Traducción</v>
          </cell>
          <cell r="G148">
            <v>0</v>
          </cell>
          <cell r="S148">
            <v>0</v>
          </cell>
        </row>
        <row r="149">
          <cell r="A149" t="str">
            <v>E4</v>
          </cell>
          <cell r="B149" t="str">
            <v>33114508</v>
          </cell>
          <cell r="C149">
            <v>3311</v>
          </cell>
          <cell r="D149">
            <v>4508</v>
          </cell>
          <cell r="E149" t="str">
            <v>Procedimientos Jurisdiccionales y Auditorias</v>
          </cell>
          <cell r="G149">
            <v>350000</v>
          </cell>
          <cell r="S149">
            <v>350000</v>
          </cell>
        </row>
        <row r="150">
          <cell r="A150" t="str">
            <v>C1</v>
          </cell>
          <cell r="B150" t="str">
            <v>33064601</v>
          </cell>
          <cell r="C150">
            <v>3306</v>
          </cell>
          <cell r="D150">
            <v>4601</v>
          </cell>
          <cell r="E150" t="str">
            <v>Desarrollo de Sistemas</v>
          </cell>
          <cell r="G150">
            <v>1500000</v>
          </cell>
          <cell r="S150">
            <v>1500000</v>
          </cell>
        </row>
        <row r="151">
          <cell r="A151" t="str">
            <v>E2</v>
          </cell>
          <cell r="B151" t="str">
            <v>33044701</v>
          </cell>
          <cell r="C151">
            <v>3304</v>
          </cell>
          <cell r="D151">
            <v>4701</v>
          </cell>
          <cell r="E151" t="str">
            <v>Servicios de Consultoría</v>
          </cell>
          <cell r="G151">
            <v>0</v>
          </cell>
          <cell r="S151">
            <v>0</v>
          </cell>
        </row>
        <row r="152">
          <cell r="A152" t="str">
            <v>E2</v>
          </cell>
          <cell r="B152" t="str">
            <v>33044801</v>
          </cell>
          <cell r="C152">
            <v>3304</v>
          </cell>
          <cell r="D152">
            <v>4801</v>
          </cell>
          <cell r="E152" t="str">
            <v>Asesorías</v>
          </cell>
          <cell r="G152">
            <v>600000</v>
          </cell>
          <cell r="S152">
            <v>600000</v>
          </cell>
        </row>
        <row r="153">
          <cell r="B153" t="str">
            <v/>
          </cell>
        </row>
        <row r="154">
          <cell r="B154" t="str">
            <v/>
          </cell>
          <cell r="E154" t="str">
            <v>RENTAS PAGADAS</v>
          </cell>
          <cell r="G154">
            <v>4887214.9700000007</v>
          </cell>
          <cell r="S154">
            <v>4887214.9700000007</v>
          </cell>
        </row>
        <row r="155">
          <cell r="A155" t="str">
            <v>B1</v>
          </cell>
          <cell r="B155" t="str">
            <v>32015101</v>
          </cell>
          <cell r="C155">
            <v>3201</v>
          </cell>
          <cell r="D155">
            <v>5101</v>
          </cell>
          <cell r="E155" t="str">
            <v>De locales para Oficina</v>
          </cell>
          <cell r="G155">
            <v>3861636.97</v>
          </cell>
          <cell r="S155">
            <v>3861636.97</v>
          </cell>
        </row>
        <row r="156">
          <cell r="A156" t="str">
            <v>B1</v>
          </cell>
          <cell r="B156" t="str">
            <v>32015201</v>
          </cell>
          <cell r="C156">
            <v>3201</v>
          </cell>
          <cell r="D156">
            <v>5201</v>
          </cell>
          <cell r="E156" t="str">
            <v>De Areas para Estacionamiento</v>
          </cell>
          <cell r="G156">
            <v>0</v>
          </cell>
          <cell r="S156">
            <v>0</v>
          </cell>
        </row>
        <row r="157">
          <cell r="A157" t="str">
            <v>B1</v>
          </cell>
          <cell r="B157" t="str">
            <v>32045301</v>
          </cell>
          <cell r="C157">
            <v>3204</v>
          </cell>
          <cell r="D157">
            <v>5301</v>
          </cell>
          <cell r="E157" t="str">
            <v>De equipo de Cómputo</v>
          </cell>
          <cell r="G157">
            <v>0</v>
          </cell>
          <cell r="S157">
            <v>0</v>
          </cell>
        </row>
        <row r="158">
          <cell r="A158" t="str">
            <v>C3</v>
          </cell>
          <cell r="B158" t="str">
            <v>34095401</v>
          </cell>
          <cell r="C158">
            <v>3409</v>
          </cell>
          <cell r="D158">
            <v>5401</v>
          </cell>
          <cell r="E158" t="str">
            <v>De equipo de Uso y Act. Licencias</v>
          </cell>
          <cell r="G158">
            <v>1000000</v>
          </cell>
          <cell r="S158">
            <v>1000000</v>
          </cell>
        </row>
        <row r="159">
          <cell r="A159" t="str">
            <v>B1</v>
          </cell>
          <cell r="B159" t="str">
            <v>32035501</v>
          </cell>
          <cell r="C159">
            <v>3203</v>
          </cell>
          <cell r="D159">
            <v>5501</v>
          </cell>
          <cell r="E159" t="str">
            <v>De equipo de Fotocopiado</v>
          </cell>
          <cell r="G159">
            <v>0</v>
          </cell>
          <cell r="S159">
            <v>0</v>
          </cell>
        </row>
        <row r="160">
          <cell r="A160" t="str">
            <v>B1</v>
          </cell>
          <cell r="B160" t="str">
            <v>32015601</v>
          </cell>
          <cell r="C160">
            <v>3201</v>
          </cell>
          <cell r="D160">
            <v>5601</v>
          </cell>
          <cell r="E160" t="str">
            <v>Otras</v>
          </cell>
          <cell r="G160">
            <v>25578</v>
          </cell>
          <cell r="S160">
            <v>25578</v>
          </cell>
        </row>
        <row r="161">
          <cell r="B161" t="str">
            <v/>
          </cell>
        </row>
        <row r="162">
          <cell r="B162" t="str">
            <v/>
          </cell>
          <cell r="E162" t="str">
            <v>GASTOS DE PROMOCION</v>
          </cell>
          <cell r="G162">
            <v>438975.28</v>
          </cell>
          <cell r="S162">
            <v>438975.28</v>
          </cell>
        </row>
        <row r="163">
          <cell r="B163" t="str">
            <v/>
          </cell>
          <cell r="E163" t="str">
            <v>Publicidad</v>
          </cell>
          <cell r="G163">
            <v>0</v>
          </cell>
          <cell r="S163">
            <v>0</v>
          </cell>
        </row>
        <row r="164">
          <cell r="A164" t="str">
            <v>D1</v>
          </cell>
          <cell r="B164" t="str">
            <v>37016101</v>
          </cell>
          <cell r="C164">
            <v>3701</v>
          </cell>
          <cell r="D164">
            <v>6101</v>
          </cell>
          <cell r="E164" t="str">
            <v xml:space="preserve">  Radio</v>
          </cell>
          <cell r="G164">
            <v>0</v>
          </cell>
          <cell r="S164">
            <v>0</v>
          </cell>
        </row>
        <row r="165">
          <cell r="A165" t="str">
            <v>D1</v>
          </cell>
          <cell r="B165" t="str">
            <v>37016107</v>
          </cell>
          <cell r="C165">
            <v>3701</v>
          </cell>
          <cell r="D165">
            <v>6107</v>
          </cell>
          <cell r="E165" t="str">
            <v xml:space="preserve">  Televisión Pública</v>
          </cell>
          <cell r="G165">
            <v>0</v>
          </cell>
          <cell r="S165">
            <v>0</v>
          </cell>
        </row>
        <row r="166">
          <cell r="A166" t="str">
            <v>D1</v>
          </cell>
          <cell r="B166" t="str">
            <v>37016108</v>
          </cell>
          <cell r="C166">
            <v>3701</v>
          </cell>
          <cell r="D166">
            <v>6108</v>
          </cell>
          <cell r="E166" t="str">
            <v xml:space="preserve">  Televisión Privada</v>
          </cell>
          <cell r="G166">
            <v>0</v>
          </cell>
          <cell r="S166">
            <v>0</v>
          </cell>
        </row>
        <row r="167">
          <cell r="A167" t="str">
            <v>D1</v>
          </cell>
          <cell r="B167" t="str">
            <v>37016103</v>
          </cell>
          <cell r="C167">
            <v>3701</v>
          </cell>
          <cell r="D167">
            <v>6103</v>
          </cell>
          <cell r="E167" t="str">
            <v xml:space="preserve">  Cine</v>
          </cell>
          <cell r="G167">
            <v>0</v>
          </cell>
          <cell r="S167">
            <v>0</v>
          </cell>
        </row>
        <row r="168">
          <cell r="A168" t="str">
            <v>D2</v>
          </cell>
          <cell r="B168" t="str">
            <v>37016104</v>
          </cell>
          <cell r="C168">
            <v>3701</v>
          </cell>
          <cell r="D168">
            <v>6104</v>
          </cell>
          <cell r="E168" t="str">
            <v xml:space="preserve">  Prensa</v>
          </cell>
          <cell r="G168">
            <v>0</v>
          </cell>
          <cell r="S168">
            <v>0</v>
          </cell>
        </row>
        <row r="169">
          <cell r="A169" t="str">
            <v>D3</v>
          </cell>
          <cell r="B169" t="str">
            <v>37016105</v>
          </cell>
          <cell r="C169">
            <v>3701</v>
          </cell>
          <cell r="D169">
            <v>6105</v>
          </cell>
          <cell r="E169" t="str">
            <v xml:space="preserve">  Espacios Publicitarios</v>
          </cell>
          <cell r="G169">
            <v>0</v>
          </cell>
          <cell r="S169">
            <v>0</v>
          </cell>
        </row>
        <row r="170">
          <cell r="A170" t="str">
            <v>D4</v>
          </cell>
          <cell r="B170" t="str">
            <v>37016109</v>
          </cell>
          <cell r="C170">
            <v>3701</v>
          </cell>
          <cell r="D170">
            <v>6109</v>
          </cell>
          <cell r="E170" t="str">
            <v xml:space="preserve">  Otros (Medios Oficiales)</v>
          </cell>
          <cell r="G170">
            <v>0</v>
          </cell>
          <cell r="S170">
            <v>0</v>
          </cell>
        </row>
        <row r="171">
          <cell r="A171" t="str">
            <v>D4</v>
          </cell>
          <cell r="B171" t="str">
            <v>37016110</v>
          </cell>
          <cell r="C171">
            <v>3701</v>
          </cell>
          <cell r="D171">
            <v>6110</v>
          </cell>
          <cell r="E171" t="str">
            <v xml:space="preserve">  Otros (Privada)</v>
          </cell>
          <cell r="G171">
            <v>0</v>
          </cell>
          <cell r="S171">
            <v>0</v>
          </cell>
        </row>
        <row r="172">
          <cell r="A172" t="str">
            <v>D5</v>
          </cell>
          <cell r="B172" t="str">
            <v>37016701</v>
          </cell>
          <cell r="C172">
            <v>3701</v>
          </cell>
          <cell r="D172">
            <v>6701</v>
          </cell>
          <cell r="E172" t="str">
            <v>Artículos Promocionales</v>
          </cell>
          <cell r="G172">
            <v>0</v>
          </cell>
          <cell r="S172">
            <v>0</v>
          </cell>
        </row>
        <row r="173">
          <cell r="A173" t="str">
            <v>D9</v>
          </cell>
          <cell r="B173" t="str">
            <v>36076111</v>
          </cell>
          <cell r="C173">
            <v>3607</v>
          </cell>
          <cell r="D173">
            <v>6111</v>
          </cell>
          <cell r="E173" t="str">
            <v>Monitoreo de Información en Medios Masivos</v>
          </cell>
          <cell r="G173">
            <v>0</v>
          </cell>
          <cell r="S173">
            <v>0</v>
          </cell>
        </row>
        <row r="174">
          <cell r="A174" t="str">
            <v>D7</v>
          </cell>
          <cell r="B174" t="str">
            <v>36026407</v>
          </cell>
          <cell r="C174">
            <v>3602</v>
          </cell>
          <cell r="D174">
            <v>6407</v>
          </cell>
          <cell r="E174" t="str">
            <v xml:space="preserve">  PUBLICACIONES INTERNAS</v>
          </cell>
          <cell r="G174">
            <v>0</v>
          </cell>
          <cell r="S174">
            <v>0</v>
          </cell>
        </row>
        <row r="175">
          <cell r="A175" t="str">
            <v>D7</v>
          </cell>
          <cell r="B175" t="str">
            <v>36026405</v>
          </cell>
          <cell r="C175">
            <v>3602</v>
          </cell>
          <cell r="D175">
            <v>6405</v>
          </cell>
          <cell r="E175" t="str">
            <v xml:space="preserve">  PUBLICACIONES EXTERNA</v>
          </cell>
          <cell r="G175">
            <v>0</v>
          </cell>
          <cell r="S175">
            <v>0</v>
          </cell>
        </row>
        <row r="176">
          <cell r="B176" t="str">
            <v>360264051</v>
          </cell>
          <cell r="C176">
            <v>3602</v>
          </cell>
          <cell r="D176">
            <v>64051</v>
          </cell>
          <cell r="E176" t="str">
            <v xml:space="preserve">  RECUPERACION (PUBLICACIONES)</v>
          </cell>
        </row>
        <row r="177">
          <cell r="B177" t="str">
            <v>64052</v>
          </cell>
          <cell r="D177">
            <v>64052</v>
          </cell>
          <cell r="E177" t="str">
            <v xml:space="preserve">  PUBLICACIONES EXT.(NETO)</v>
          </cell>
          <cell r="G177">
            <v>0</v>
          </cell>
          <cell r="S177">
            <v>0</v>
          </cell>
        </row>
        <row r="178">
          <cell r="B178" t="str">
            <v/>
          </cell>
          <cell r="E178" t="str">
            <v>Diversos</v>
          </cell>
          <cell r="G178">
            <v>438975.28</v>
          </cell>
          <cell r="S178">
            <v>438975.28</v>
          </cell>
        </row>
        <row r="179">
          <cell r="A179" t="str">
            <v>D7</v>
          </cell>
          <cell r="B179" t="str">
            <v>36026403</v>
          </cell>
          <cell r="C179">
            <v>3602</v>
          </cell>
          <cell r="D179">
            <v>6403</v>
          </cell>
          <cell r="E179" t="str">
            <v xml:space="preserve">  Informe Anual</v>
          </cell>
          <cell r="G179">
            <v>100000</v>
          </cell>
          <cell r="S179">
            <v>100000</v>
          </cell>
        </row>
        <row r="180">
          <cell r="A180" t="str">
            <v>D7</v>
          </cell>
          <cell r="B180" t="str">
            <v>36026401</v>
          </cell>
          <cell r="C180">
            <v>3602</v>
          </cell>
          <cell r="D180">
            <v>6401</v>
          </cell>
          <cell r="E180" t="str">
            <v xml:space="preserve">  Revista de Comercio Exterior</v>
          </cell>
          <cell r="G180">
            <v>200000</v>
          </cell>
          <cell r="S180">
            <v>200000</v>
          </cell>
        </row>
        <row r="181">
          <cell r="B181" t="str">
            <v>360264011</v>
          </cell>
          <cell r="C181">
            <v>3602</v>
          </cell>
          <cell r="D181">
            <v>64011</v>
          </cell>
          <cell r="E181" t="str">
            <v xml:space="preserve">  RECUPERACION (REVISTA COMERCIO EXT.)</v>
          </cell>
          <cell r="S181">
            <v>0</v>
          </cell>
        </row>
        <row r="182">
          <cell r="B182" t="str">
            <v>64012</v>
          </cell>
          <cell r="D182">
            <v>64012</v>
          </cell>
          <cell r="E182" t="str">
            <v xml:space="preserve">  Revista de Comercio Exterior (Neto)</v>
          </cell>
          <cell r="G182">
            <v>200000</v>
          </cell>
          <cell r="S182">
            <v>200000</v>
          </cell>
        </row>
        <row r="183">
          <cell r="A183" t="str">
            <v>B14</v>
          </cell>
          <cell r="B183" t="str">
            <v>34146601</v>
          </cell>
          <cell r="C183">
            <v>3414</v>
          </cell>
          <cell r="D183">
            <v>6601</v>
          </cell>
          <cell r="E183" t="str">
            <v xml:space="preserve">  Otros</v>
          </cell>
          <cell r="G183">
            <v>0</v>
          </cell>
          <cell r="S183">
            <v>0</v>
          </cell>
        </row>
        <row r="184">
          <cell r="A184" t="str">
            <v>D6</v>
          </cell>
          <cell r="B184" t="str">
            <v>38046301</v>
          </cell>
          <cell r="C184">
            <v>3804</v>
          </cell>
          <cell r="D184">
            <v>6301</v>
          </cell>
          <cell r="E184" t="str">
            <v xml:space="preserve">  Eventos Nacionales</v>
          </cell>
          <cell r="G184">
            <v>138975.28</v>
          </cell>
          <cell r="S184">
            <v>138975.28</v>
          </cell>
        </row>
        <row r="185">
          <cell r="B185" t="str">
            <v/>
          </cell>
        </row>
        <row r="186">
          <cell r="B186" t="str">
            <v/>
          </cell>
          <cell r="E186" t="str">
            <v>OTROS GASTOS DE OPERACION Y ADMON.</v>
          </cell>
          <cell r="G186">
            <v>9333027</v>
          </cell>
          <cell r="S186">
            <v>9333027</v>
          </cell>
        </row>
        <row r="187">
          <cell r="B187" t="str">
            <v/>
          </cell>
          <cell r="E187" t="str">
            <v>Cuotas</v>
          </cell>
          <cell r="G187">
            <v>2912155</v>
          </cell>
          <cell r="S187">
            <v>2912155</v>
          </cell>
        </row>
        <row r="188">
          <cell r="A188" t="str">
            <v>B15</v>
          </cell>
          <cell r="B188" t="str">
            <v>34037101</v>
          </cell>
          <cell r="C188">
            <v>3403</v>
          </cell>
          <cell r="D188">
            <v>7101</v>
          </cell>
          <cell r="E188" t="str">
            <v xml:space="preserve">  De Inspección</v>
          </cell>
          <cell r="G188">
            <v>1762135</v>
          </cell>
          <cell r="S188">
            <v>1762135</v>
          </cell>
        </row>
        <row r="189">
          <cell r="A189" t="str">
            <v>B8</v>
          </cell>
          <cell r="B189" t="str">
            <v>34097102</v>
          </cell>
          <cell r="C189">
            <v>3409</v>
          </cell>
          <cell r="D189">
            <v>7102</v>
          </cell>
          <cell r="E189" t="str">
            <v xml:space="preserve">  Otras</v>
          </cell>
          <cell r="G189">
            <v>1150020</v>
          </cell>
          <cell r="S189">
            <v>1150020</v>
          </cell>
        </row>
        <row r="190">
          <cell r="B190" t="str">
            <v/>
          </cell>
          <cell r="E190" t="str">
            <v>Gastos de Viaje y Viáticos</v>
          </cell>
          <cell r="G190">
            <v>19116.329999999998</v>
          </cell>
          <cell r="S190">
            <v>19116.329999999998</v>
          </cell>
        </row>
        <row r="191">
          <cell r="A191" t="str">
            <v>B6</v>
          </cell>
          <cell r="B191" t="str">
            <v>38117201</v>
          </cell>
          <cell r="C191">
            <v>3811</v>
          </cell>
          <cell r="D191">
            <v>7201</v>
          </cell>
          <cell r="E191" t="str">
            <v xml:space="preserve">  Gastos de Viaje en Territorio Nacional</v>
          </cell>
          <cell r="G191">
            <v>13840.599999999999</v>
          </cell>
          <cell r="S191">
            <v>13840.599999999999</v>
          </cell>
        </row>
        <row r="192">
          <cell r="A192" t="str">
            <v>B6</v>
          </cell>
          <cell r="B192" t="str">
            <v>38177202</v>
          </cell>
          <cell r="C192">
            <v>3817</v>
          </cell>
          <cell r="D192">
            <v>7202</v>
          </cell>
          <cell r="E192" t="str">
            <v xml:space="preserve">  Viáticos en Territorio Nacional</v>
          </cell>
          <cell r="G192">
            <v>5275.73</v>
          </cell>
          <cell r="S192">
            <v>5275.73</v>
          </cell>
        </row>
        <row r="193">
          <cell r="A193" t="str">
            <v>B6</v>
          </cell>
          <cell r="B193" t="str">
            <v>38137206</v>
          </cell>
          <cell r="C193">
            <v>3813</v>
          </cell>
          <cell r="D193">
            <v>7206</v>
          </cell>
          <cell r="E193" t="str">
            <v xml:space="preserve">  Gastos de Viaje, en el Extranjero</v>
          </cell>
          <cell r="G193">
            <v>0</v>
          </cell>
          <cell r="S193">
            <v>0</v>
          </cell>
        </row>
        <row r="194">
          <cell r="A194" t="str">
            <v>B6</v>
          </cell>
          <cell r="B194" t="str">
            <v>38197207</v>
          </cell>
          <cell r="C194">
            <v>3819</v>
          </cell>
          <cell r="D194">
            <v>7207</v>
          </cell>
          <cell r="E194" t="str">
            <v xml:space="preserve">  Viáticos,  en el Extranjero</v>
          </cell>
          <cell r="G194">
            <v>0</v>
          </cell>
          <cell r="S194">
            <v>0</v>
          </cell>
        </row>
        <row r="195">
          <cell r="A195" t="str">
            <v>B14</v>
          </cell>
          <cell r="B195" t="str">
            <v>34077901</v>
          </cell>
          <cell r="C195">
            <v>3407</v>
          </cell>
          <cell r="D195">
            <v>7901</v>
          </cell>
          <cell r="E195" t="str">
            <v>Gastos legales</v>
          </cell>
          <cell r="G195">
            <v>0</v>
          </cell>
          <cell r="S195">
            <v>0</v>
          </cell>
        </row>
        <row r="196">
          <cell r="B196" t="str">
            <v/>
          </cell>
          <cell r="E196" t="str">
            <v>Gastos de Reparación y Mantenimiento</v>
          </cell>
          <cell r="G196">
            <v>528026.94999999995</v>
          </cell>
          <cell r="S196">
            <v>528026.94999999995</v>
          </cell>
        </row>
        <row r="197">
          <cell r="B197" t="str">
            <v/>
          </cell>
          <cell r="E197" t="str">
            <v xml:space="preserve">  De Mobiliario y Equipo</v>
          </cell>
          <cell r="G197">
            <v>500000</v>
          </cell>
          <cell r="S197">
            <v>500000</v>
          </cell>
        </row>
        <row r="198">
          <cell r="A198" t="str">
            <v>B4</v>
          </cell>
          <cell r="B198" t="str">
            <v>35017301</v>
          </cell>
          <cell r="C198">
            <v>3501</v>
          </cell>
          <cell r="D198">
            <v>7301</v>
          </cell>
          <cell r="E198" t="str">
            <v xml:space="preserve">    De Mobiliario</v>
          </cell>
          <cell r="G198">
            <v>0</v>
          </cell>
          <cell r="S198">
            <v>0</v>
          </cell>
        </row>
        <row r="199">
          <cell r="A199" t="str">
            <v>B4</v>
          </cell>
          <cell r="B199" t="str">
            <v>35017302</v>
          </cell>
          <cell r="C199">
            <v>3501</v>
          </cell>
          <cell r="D199">
            <v>7302</v>
          </cell>
          <cell r="E199" t="str">
            <v xml:space="preserve">    De Equipo de Oficina</v>
          </cell>
          <cell r="G199">
            <v>0</v>
          </cell>
          <cell r="S199">
            <v>0</v>
          </cell>
        </row>
        <row r="200">
          <cell r="A200" t="str">
            <v>C4</v>
          </cell>
          <cell r="B200" t="str">
            <v>35027303</v>
          </cell>
          <cell r="C200">
            <v>3502</v>
          </cell>
          <cell r="D200">
            <v>7303</v>
          </cell>
          <cell r="E200" t="str">
            <v xml:space="preserve">    De Equipo de Cómputo</v>
          </cell>
          <cell r="G200">
            <v>500000</v>
          </cell>
          <cell r="S200">
            <v>500000</v>
          </cell>
        </row>
        <row r="201">
          <cell r="A201" t="str">
            <v>B4</v>
          </cell>
          <cell r="B201" t="str">
            <v>35067304</v>
          </cell>
          <cell r="C201">
            <v>3506</v>
          </cell>
          <cell r="D201">
            <v>7304</v>
          </cell>
          <cell r="E201" t="str">
            <v xml:space="preserve">  De Equipo de Transporte:</v>
          </cell>
          <cell r="G201">
            <v>0</v>
          </cell>
          <cell r="S201">
            <v>0</v>
          </cell>
        </row>
        <row r="202">
          <cell r="B202" t="str">
            <v/>
          </cell>
          <cell r="E202" t="str">
            <v xml:space="preserve">     Automóviles</v>
          </cell>
          <cell r="G202">
            <v>0</v>
          </cell>
          <cell r="S202">
            <v>0</v>
          </cell>
        </row>
        <row r="203">
          <cell r="B203" t="str">
            <v/>
          </cell>
          <cell r="E203" t="str">
            <v xml:space="preserve">  De Equipo de Motos</v>
          </cell>
          <cell r="G203">
            <v>0</v>
          </cell>
          <cell r="S203">
            <v>0</v>
          </cell>
        </row>
        <row r="204">
          <cell r="A204" t="str">
            <v>B4</v>
          </cell>
          <cell r="B204" t="str">
            <v>35067304</v>
          </cell>
          <cell r="C204">
            <v>3506</v>
          </cell>
          <cell r="D204">
            <v>7304</v>
          </cell>
          <cell r="E204" t="str">
            <v xml:space="preserve">     Motocicletas</v>
          </cell>
          <cell r="S204">
            <v>0</v>
          </cell>
        </row>
        <row r="205">
          <cell r="A205" t="str">
            <v>B4</v>
          </cell>
          <cell r="B205" t="str">
            <v>35047306</v>
          </cell>
          <cell r="C205">
            <v>3504</v>
          </cell>
          <cell r="D205">
            <v>7306</v>
          </cell>
          <cell r="E205" t="str">
            <v xml:space="preserve">  De Inmuebles</v>
          </cell>
          <cell r="G205">
            <v>28026.95</v>
          </cell>
          <cell r="S205">
            <v>28026.95</v>
          </cell>
        </row>
        <row r="206">
          <cell r="A206" t="str">
            <v>B9</v>
          </cell>
          <cell r="B206" t="str">
            <v>34117403</v>
          </cell>
          <cell r="C206">
            <v>3411</v>
          </cell>
          <cell r="D206">
            <v>7403</v>
          </cell>
          <cell r="E206" t="str">
            <v>Vigilancia y de Sistemas de Seguridad</v>
          </cell>
          <cell r="G206">
            <v>800000</v>
          </cell>
          <cell r="S206">
            <v>800000</v>
          </cell>
        </row>
        <row r="207">
          <cell r="A207" t="str">
            <v>B13</v>
          </cell>
          <cell r="B207" t="str">
            <v>34047608</v>
          </cell>
          <cell r="C207">
            <v>3404</v>
          </cell>
          <cell r="D207">
            <v>7608</v>
          </cell>
          <cell r="E207" t="str">
            <v xml:space="preserve"> Seguros de Bienes Muebles e inmuebles</v>
          </cell>
          <cell r="G207">
            <v>796947.75</v>
          </cell>
          <cell r="S207">
            <v>796947.75</v>
          </cell>
        </row>
        <row r="208">
          <cell r="B208" t="str">
            <v/>
          </cell>
          <cell r="E208" t="str">
            <v>Correo, Teléfono y Otros Serv. de Com.</v>
          </cell>
          <cell r="G208">
            <v>915000</v>
          </cell>
          <cell r="S208">
            <v>915000</v>
          </cell>
        </row>
        <row r="209">
          <cell r="A209" t="str">
            <v>B5</v>
          </cell>
          <cell r="B209" t="str">
            <v>31017601</v>
          </cell>
          <cell r="C209">
            <v>3101</v>
          </cell>
          <cell r="D209">
            <v>7601</v>
          </cell>
          <cell r="E209" t="str">
            <v xml:space="preserve">  Correo y Correspondencia</v>
          </cell>
          <cell r="G209">
            <v>0</v>
          </cell>
          <cell r="S209">
            <v>0</v>
          </cell>
        </row>
        <row r="210">
          <cell r="A210" t="str">
            <v>B5</v>
          </cell>
          <cell r="B210" t="str">
            <v>31037602</v>
          </cell>
          <cell r="C210">
            <v>3103</v>
          </cell>
          <cell r="D210">
            <v>7602</v>
          </cell>
          <cell r="E210" t="str">
            <v xml:space="preserve">  Teléfono</v>
          </cell>
          <cell r="G210">
            <v>350000</v>
          </cell>
          <cell r="S210">
            <v>350000</v>
          </cell>
        </row>
        <row r="211">
          <cell r="A211" t="str">
            <v>B5</v>
          </cell>
          <cell r="B211" t="str">
            <v>31047609</v>
          </cell>
          <cell r="C211">
            <v>3104</v>
          </cell>
          <cell r="D211">
            <v>7609</v>
          </cell>
          <cell r="E211" t="str">
            <v xml:space="preserve">  Teléfono Celular</v>
          </cell>
          <cell r="G211">
            <v>40000</v>
          </cell>
          <cell r="S211">
            <v>40000</v>
          </cell>
        </row>
        <row r="212">
          <cell r="A212" t="str">
            <v>B5</v>
          </cell>
          <cell r="B212" t="str">
            <v>31057612</v>
          </cell>
          <cell r="C212">
            <v>3105</v>
          </cell>
          <cell r="D212">
            <v>7612</v>
          </cell>
          <cell r="E212" t="str">
            <v xml:space="preserve">   Radiolocalizadores</v>
          </cell>
          <cell r="G212">
            <v>0</v>
          </cell>
          <cell r="S212">
            <v>0</v>
          </cell>
        </row>
        <row r="213">
          <cell r="A213" t="str">
            <v>B5</v>
          </cell>
          <cell r="B213" t="str">
            <v>31087603</v>
          </cell>
          <cell r="C213">
            <v>3108</v>
          </cell>
          <cell r="D213">
            <v>7603</v>
          </cell>
          <cell r="E213" t="str">
            <v xml:space="preserve">  Telex y Swift</v>
          </cell>
          <cell r="G213">
            <v>75000</v>
          </cell>
          <cell r="S213">
            <v>75000</v>
          </cell>
        </row>
        <row r="214">
          <cell r="A214" t="str">
            <v>C5</v>
          </cell>
          <cell r="B214" t="str">
            <v>31097604</v>
          </cell>
          <cell r="C214">
            <v>3109</v>
          </cell>
          <cell r="D214">
            <v>7604</v>
          </cell>
          <cell r="E214" t="str">
            <v xml:space="preserve">  Otros</v>
          </cell>
          <cell r="G214">
            <v>450000</v>
          </cell>
          <cell r="S214">
            <v>450000</v>
          </cell>
        </row>
        <row r="215">
          <cell r="B215" t="str">
            <v/>
          </cell>
          <cell r="E215" t="str">
            <v>Mensajería, Combustibles y Trasp.Locales</v>
          </cell>
          <cell r="G215">
            <v>100294.83</v>
          </cell>
          <cell r="S215">
            <v>100294.83</v>
          </cell>
        </row>
        <row r="216">
          <cell r="A216" t="str">
            <v>B3</v>
          </cell>
          <cell r="B216" t="str">
            <v>31017605</v>
          </cell>
          <cell r="C216">
            <v>3101</v>
          </cell>
          <cell r="D216">
            <v>7605</v>
          </cell>
          <cell r="E216" t="str">
            <v xml:space="preserve">  Mensajería</v>
          </cell>
          <cell r="G216">
            <v>100294.83</v>
          </cell>
          <cell r="S216">
            <v>100294.83</v>
          </cell>
        </row>
        <row r="217">
          <cell r="A217" t="str">
            <v>B3</v>
          </cell>
          <cell r="B217" t="str">
            <v>34137702</v>
          </cell>
          <cell r="C217">
            <v>3413</v>
          </cell>
          <cell r="D217">
            <v>7702</v>
          </cell>
          <cell r="E217" t="str">
            <v xml:space="preserve">  Transportes</v>
          </cell>
          <cell r="G217">
            <v>0</v>
          </cell>
          <cell r="S217">
            <v>0</v>
          </cell>
        </row>
        <row r="218">
          <cell r="A218" t="str">
            <v>B3</v>
          </cell>
          <cell r="B218" t="str">
            <v>31067606</v>
          </cell>
          <cell r="C218">
            <v>3106</v>
          </cell>
          <cell r="D218">
            <v>7606</v>
          </cell>
          <cell r="E218" t="str">
            <v>Energía Eléctrica, Calefacción y Refrig.</v>
          </cell>
          <cell r="G218">
            <v>614538.14</v>
          </cell>
          <cell r="S218">
            <v>614538.14</v>
          </cell>
        </row>
        <row r="219">
          <cell r="A219" t="str">
            <v>B3</v>
          </cell>
          <cell r="B219" t="str">
            <v>31077607</v>
          </cell>
          <cell r="C219">
            <v>3107</v>
          </cell>
          <cell r="D219">
            <v>7607</v>
          </cell>
          <cell r="E219" t="str">
            <v>Derechos de Agua y Cooperaciones Div.</v>
          </cell>
          <cell r="G219">
            <v>0</v>
          </cell>
          <cell r="S219">
            <v>0</v>
          </cell>
        </row>
        <row r="220">
          <cell r="A220" t="str">
            <v>D8</v>
          </cell>
          <cell r="B220" t="str">
            <v>36036404</v>
          </cell>
          <cell r="C220">
            <v>3603</v>
          </cell>
          <cell r="D220">
            <v>6404</v>
          </cell>
          <cell r="E220" t="str">
            <v>Publicaciones Obligatorias</v>
          </cell>
          <cell r="G220">
            <v>0</v>
          </cell>
          <cell r="S220">
            <v>0</v>
          </cell>
        </row>
        <row r="221">
          <cell r="A221" t="str">
            <v>B14</v>
          </cell>
          <cell r="B221" t="str">
            <v>34137923</v>
          </cell>
          <cell r="C221">
            <v>3413</v>
          </cell>
          <cell r="D221">
            <v>7923</v>
          </cell>
          <cell r="E221" t="str">
            <v>Gastos por Asistencia de Func. a Conv.</v>
          </cell>
          <cell r="G221">
            <v>0</v>
          </cell>
          <cell r="S221">
            <v>0</v>
          </cell>
        </row>
        <row r="222">
          <cell r="A222" t="str">
            <v>B3</v>
          </cell>
          <cell r="B222" t="str">
            <v>34027703</v>
          </cell>
          <cell r="C222">
            <v>3402</v>
          </cell>
          <cell r="D222">
            <v>7703</v>
          </cell>
          <cell r="E222" t="str">
            <v>Fletes y Acarreos</v>
          </cell>
          <cell r="G222">
            <v>0</v>
          </cell>
          <cell r="S222">
            <v>0</v>
          </cell>
        </row>
        <row r="223">
          <cell r="A223" t="str">
            <v>B14</v>
          </cell>
          <cell r="B223" t="str">
            <v>35057308</v>
          </cell>
          <cell r="C223">
            <v>3505</v>
          </cell>
          <cell r="D223">
            <v>7308</v>
          </cell>
          <cell r="E223" t="str">
            <v>Decoración y Ornato de Oficinas</v>
          </cell>
          <cell r="G223">
            <v>0</v>
          </cell>
          <cell r="S223">
            <v>0</v>
          </cell>
        </row>
        <row r="224">
          <cell r="A224" t="str">
            <v>B14</v>
          </cell>
          <cell r="B224" t="str">
            <v>34077911</v>
          </cell>
          <cell r="C224">
            <v>3407</v>
          </cell>
          <cell r="D224">
            <v>7911</v>
          </cell>
          <cell r="E224" t="str">
            <v>Recargos</v>
          </cell>
          <cell r="G224">
            <v>0</v>
          </cell>
          <cell r="S224">
            <v>0</v>
          </cell>
        </row>
        <row r="225">
          <cell r="A225" t="str">
            <v>B14</v>
          </cell>
          <cell r="B225" t="str">
            <v>39047922</v>
          </cell>
          <cell r="C225">
            <v>3904</v>
          </cell>
          <cell r="D225">
            <v>7922</v>
          </cell>
          <cell r="E225" t="str">
            <v>Erogaciones por Resoluciones judiciales (laudos)</v>
          </cell>
          <cell r="G225">
            <v>0</v>
          </cell>
          <cell r="S225">
            <v>0</v>
          </cell>
        </row>
        <row r="226">
          <cell r="B226" t="str">
            <v/>
          </cell>
          <cell r="E226" t="str">
            <v>Otros</v>
          </cell>
          <cell r="G226">
            <v>2646948</v>
          </cell>
          <cell r="S226">
            <v>2646948</v>
          </cell>
        </row>
        <row r="227">
          <cell r="A227" t="str">
            <v>B14</v>
          </cell>
          <cell r="B227" t="str">
            <v>34037913</v>
          </cell>
          <cell r="C227">
            <v>3403</v>
          </cell>
          <cell r="D227">
            <v>7913</v>
          </cell>
          <cell r="E227" t="str">
            <v xml:space="preserve">  Avalúos</v>
          </cell>
          <cell r="G227">
            <v>250000</v>
          </cell>
          <cell r="S227">
            <v>250000</v>
          </cell>
        </row>
        <row r="228">
          <cell r="A228" t="str">
            <v>B14</v>
          </cell>
          <cell r="B228" t="str">
            <v>35057914</v>
          </cell>
          <cell r="C228">
            <v>3505</v>
          </cell>
          <cell r="D228">
            <v>7914</v>
          </cell>
          <cell r="E228" t="str">
            <v xml:space="preserve">  Tiraje de Basura</v>
          </cell>
          <cell r="G228">
            <v>0</v>
          </cell>
          <cell r="S228">
            <v>0</v>
          </cell>
        </row>
        <row r="229">
          <cell r="A229" t="str">
            <v>B11</v>
          </cell>
          <cell r="B229" t="str">
            <v>38202707</v>
          </cell>
          <cell r="C229">
            <v>3820</v>
          </cell>
          <cell r="D229">
            <v>2707</v>
          </cell>
          <cell r="E229" t="str">
            <v xml:space="preserve">  Gasto de Menaje por Cambio de Adscripción</v>
          </cell>
          <cell r="G229">
            <v>80600</v>
          </cell>
          <cell r="S229">
            <v>80600</v>
          </cell>
        </row>
        <row r="230">
          <cell r="A230" t="str">
            <v>B14</v>
          </cell>
          <cell r="B230" t="str">
            <v>34137915</v>
          </cell>
          <cell r="C230">
            <v>3413</v>
          </cell>
          <cell r="D230">
            <v>7915</v>
          </cell>
          <cell r="E230" t="str">
            <v xml:space="preserve">  Diversos</v>
          </cell>
          <cell r="G230">
            <v>500000</v>
          </cell>
          <cell r="S230">
            <v>500000</v>
          </cell>
        </row>
        <row r="231">
          <cell r="A231" t="str">
            <v>B14</v>
          </cell>
          <cell r="B231" t="str">
            <v>34137927</v>
          </cell>
          <cell r="C231">
            <v>3413</v>
          </cell>
          <cell r="D231">
            <v>7927</v>
          </cell>
          <cell r="E231" t="str">
            <v xml:space="preserve">  Eventos y Reuniones de Trabajo Internas</v>
          </cell>
          <cell r="G231">
            <v>0</v>
          </cell>
          <cell r="S231">
            <v>0</v>
          </cell>
        </row>
        <row r="232">
          <cell r="A232" t="str">
            <v>B14</v>
          </cell>
          <cell r="B232" t="str">
            <v>34137924</v>
          </cell>
          <cell r="C232">
            <v>3413</v>
          </cell>
          <cell r="D232">
            <v>7924</v>
          </cell>
          <cell r="E232" t="str">
            <v xml:space="preserve">  Administración de servicio</v>
          </cell>
          <cell r="G232">
            <v>0</v>
          </cell>
          <cell r="S232">
            <v>0</v>
          </cell>
        </row>
        <row r="233">
          <cell r="A233" t="str">
            <v>C2</v>
          </cell>
          <cell r="B233" t="str">
            <v>34177930</v>
          </cell>
          <cell r="C233">
            <v>3417</v>
          </cell>
          <cell r="D233">
            <v>7930</v>
          </cell>
          <cell r="E233" t="str">
            <v xml:space="preserve">  Tercerización de Servicios de Computo</v>
          </cell>
          <cell r="G233">
            <v>1200000</v>
          </cell>
          <cell r="S233">
            <v>1200000</v>
          </cell>
        </row>
        <row r="234">
          <cell r="A234" t="str">
            <v>B10</v>
          </cell>
          <cell r="B234" t="str">
            <v>34177931</v>
          </cell>
          <cell r="C234">
            <v>3417</v>
          </cell>
          <cell r="D234">
            <v>7931</v>
          </cell>
          <cell r="E234" t="str">
            <v xml:space="preserve">  Servicios de Transportación aerea</v>
          </cell>
          <cell r="G234">
            <v>350000</v>
          </cell>
          <cell r="S234">
            <v>350000</v>
          </cell>
        </row>
        <row r="235">
          <cell r="A235" t="str">
            <v>B13</v>
          </cell>
          <cell r="B235" t="str">
            <v>34167933</v>
          </cell>
          <cell r="C235">
            <v>3416</v>
          </cell>
          <cell r="D235">
            <v>7933</v>
          </cell>
          <cell r="E235" t="str">
            <v xml:space="preserve">  Seguro de Responsabilidad Patrimonial</v>
          </cell>
          <cell r="G235">
            <v>0</v>
          </cell>
          <cell r="S235">
            <v>0</v>
          </cell>
        </row>
        <row r="236">
          <cell r="A236" t="str">
            <v>B10</v>
          </cell>
          <cell r="B236" t="str">
            <v>34177934</v>
          </cell>
          <cell r="C236">
            <v>3417</v>
          </cell>
          <cell r="D236">
            <v>7934</v>
          </cell>
          <cell r="E236" t="str">
            <v xml:space="preserve">  Servicio de transportación Terrestre</v>
          </cell>
          <cell r="G236">
            <v>250000</v>
          </cell>
          <cell r="S236">
            <v>250000</v>
          </cell>
        </row>
        <row r="237">
          <cell r="A237" t="str">
            <v>B14</v>
          </cell>
          <cell r="B237" t="str">
            <v>34137935</v>
          </cell>
          <cell r="C237">
            <v>3413</v>
          </cell>
          <cell r="D237">
            <v>7935</v>
          </cell>
          <cell r="E237" t="str">
            <v xml:space="preserve">  Misiones Comerciales Int. Bancomext-ITESM</v>
          </cell>
          <cell r="G237">
            <v>0</v>
          </cell>
          <cell r="S237">
            <v>0</v>
          </cell>
        </row>
        <row r="238">
          <cell r="A238" t="str">
            <v>B14</v>
          </cell>
          <cell r="B238" t="str">
            <v>34077917</v>
          </cell>
          <cell r="C238">
            <v>3407</v>
          </cell>
          <cell r="D238">
            <v>7917</v>
          </cell>
          <cell r="E238" t="str">
            <v xml:space="preserve">  Derechos de Avaluos</v>
          </cell>
          <cell r="G238">
            <v>16348</v>
          </cell>
          <cell r="S238">
            <v>16348</v>
          </cell>
        </row>
        <row r="239">
          <cell r="B239" t="str">
            <v/>
          </cell>
        </row>
        <row r="240">
          <cell r="B240" t="str">
            <v/>
          </cell>
          <cell r="E240" t="str">
            <v>IMPUESTOS DIVERSOS</v>
          </cell>
          <cell r="G240">
            <v>7058539.8899999997</v>
          </cell>
          <cell r="S240">
            <v>7058539.8899999997</v>
          </cell>
        </row>
        <row r="241">
          <cell r="A241" t="str">
            <v>B16</v>
          </cell>
          <cell r="B241" t="str">
            <v>34078101</v>
          </cell>
          <cell r="C241">
            <v>3407</v>
          </cell>
          <cell r="D241">
            <v>8101</v>
          </cell>
          <cell r="E241" t="str">
            <v>Impuesto al Valor Agregado</v>
          </cell>
          <cell r="G241">
            <v>6000000</v>
          </cell>
          <cell r="S241">
            <v>6000000</v>
          </cell>
        </row>
        <row r="242">
          <cell r="A242" t="str">
            <v>B16</v>
          </cell>
          <cell r="B242" t="str">
            <v>34078107</v>
          </cell>
          <cell r="C242">
            <v>3407</v>
          </cell>
          <cell r="D242">
            <v>8107</v>
          </cell>
          <cell r="E242" t="str">
            <v>Provisión del IVA</v>
          </cell>
          <cell r="G242">
            <v>0</v>
          </cell>
          <cell r="S242">
            <v>0</v>
          </cell>
        </row>
        <row r="243">
          <cell r="A243" t="str">
            <v>B12</v>
          </cell>
          <cell r="B243" t="str">
            <v>34078103</v>
          </cell>
          <cell r="C243">
            <v>3407</v>
          </cell>
          <cell r="D243">
            <v>8103</v>
          </cell>
          <cell r="E243" t="str">
            <v xml:space="preserve">Impuesto Predial </v>
          </cell>
          <cell r="G243">
            <v>517170</v>
          </cell>
          <cell r="S243">
            <v>517170</v>
          </cell>
        </row>
        <row r="244">
          <cell r="A244" t="str">
            <v>B12</v>
          </cell>
          <cell r="B244" t="str">
            <v>34078104</v>
          </cell>
          <cell r="C244">
            <v>3407</v>
          </cell>
          <cell r="D244">
            <v>8104</v>
          </cell>
          <cell r="E244" t="str">
            <v>Placas y Tenencias Autos</v>
          </cell>
          <cell r="G244">
            <v>0</v>
          </cell>
          <cell r="S244">
            <v>0</v>
          </cell>
        </row>
        <row r="245">
          <cell r="A245" t="str">
            <v>B12</v>
          </cell>
          <cell r="B245" t="str">
            <v>34181601</v>
          </cell>
          <cell r="C245">
            <v>3418</v>
          </cell>
          <cell r="D245">
            <v>1601</v>
          </cell>
          <cell r="E245" t="str">
            <v>Impto. del 1% s/Erog. p/Rem. al Trab.</v>
          </cell>
          <cell r="G245">
            <v>541369.89</v>
          </cell>
          <cell r="S245">
            <v>541369.89</v>
          </cell>
        </row>
        <row r="246">
          <cell r="A246" t="str">
            <v>B12</v>
          </cell>
          <cell r="B246" t="str">
            <v>34078106</v>
          </cell>
          <cell r="C246">
            <v>3407</v>
          </cell>
          <cell r="D246">
            <v>8106</v>
          </cell>
          <cell r="E246" t="str">
            <v>Otros</v>
          </cell>
          <cell r="G246">
            <v>0</v>
          </cell>
          <cell r="S246">
            <v>0</v>
          </cell>
        </row>
        <row r="247">
          <cell r="B247" t="str">
            <v/>
          </cell>
        </row>
        <row r="248">
          <cell r="B248" t="str">
            <v/>
          </cell>
          <cell r="E248" t="str">
            <v>CONCEPTOS NO DEDUCIBLES PARA/I.S.R.</v>
          </cell>
          <cell r="G248">
            <v>528836.37</v>
          </cell>
          <cell r="S248">
            <v>528836.37</v>
          </cell>
        </row>
        <row r="249">
          <cell r="A249" t="str">
            <v>B14</v>
          </cell>
          <cell r="B249" t="str">
            <v>34077912</v>
          </cell>
          <cell r="C249">
            <v>3407</v>
          </cell>
          <cell r="D249">
            <v>7912</v>
          </cell>
          <cell r="E249" t="str">
            <v>Multas, Recargos y Otras Sanc. Admivas.</v>
          </cell>
          <cell r="G249">
            <v>0</v>
          </cell>
          <cell r="S249">
            <v>0</v>
          </cell>
        </row>
        <row r="250">
          <cell r="A250" t="str">
            <v>B14</v>
          </cell>
          <cell r="B250" t="str">
            <v>35067305</v>
          </cell>
          <cell r="C250">
            <v>3506</v>
          </cell>
          <cell r="D250">
            <v>7305</v>
          </cell>
          <cell r="E250" t="str">
            <v>Mantenimiento equipo de transporte</v>
          </cell>
          <cell r="G250">
            <v>0</v>
          </cell>
          <cell r="S250">
            <v>0</v>
          </cell>
        </row>
        <row r="251">
          <cell r="A251" t="str">
            <v>B16</v>
          </cell>
          <cell r="B251" t="str">
            <v>34078102</v>
          </cell>
          <cell r="C251">
            <v>3407</v>
          </cell>
          <cell r="D251">
            <v>8102</v>
          </cell>
          <cell r="E251" t="str">
            <v>Impuesto al Valor Agregado</v>
          </cell>
          <cell r="G251">
            <v>16965.18</v>
          </cell>
          <cell r="S251">
            <v>16965.18</v>
          </cell>
        </row>
        <row r="252">
          <cell r="B252" t="str">
            <v/>
          </cell>
          <cell r="E252" t="str">
            <v>Otros no Especificados</v>
          </cell>
          <cell r="G252">
            <v>511871.19</v>
          </cell>
          <cell r="S252">
            <v>511871.19</v>
          </cell>
        </row>
        <row r="253">
          <cell r="A253" t="str">
            <v>B14</v>
          </cell>
          <cell r="B253" t="str">
            <v>34137921</v>
          </cell>
          <cell r="C253">
            <v>3413</v>
          </cell>
          <cell r="D253">
            <v>7921</v>
          </cell>
          <cell r="E253" t="str">
            <v xml:space="preserve">  Diversos: Servicios Generales</v>
          </cell>
          <cell r="G253">
            <v>7644.2800000000007</v>
          </cell>
          <cell r="S253">
            <v>7644.2800000000007</v>
          </cell>
        </row>
        <row r="254">
          <cell r="A254" t="str">
            <v>B6</v>
          </cell>
          <cell r="B254" t="str">
            <v>38177203</v>
          </cell>
          <cell r="C254">
            <v>3817</v>
          </cell>
          <cell r="D254">
            <v>7203</v>
          </cell>
          <cell r="E254" t="str">
            <v xml:space="preserve">  Gastos de Viaje y Viáticos</v>
          </cell>
          <cell r="G254">
            <v>3873.31</v>
          </cell>
          <cell r="S254">
            <v>3873.31</v>
          </cell>
        </row>
        <row r="255">
          <cell r="A255" t="str">
            <v>B14</v>
          </cell>
          <cell r="B255" t="str">
            <v>34058105</v>
          </cell>
          <cell r="C255">
            <v>3405</v>
          </cell>
          <cell r="D255">
            <v>8105</v>
          </cell>
          <cell r="E255" t="str">
            <v xml:space="preserve">  Impuestos por Pagos al Extranjero</v>
          </cell>
          <cell r="G255">
            <v>0</v>
          </cell>
          <cell r="S255">
            <v>0</v>
          </cell>
        </row>
        <row r="256">
          <cell r="A256" t="str">
            <v>B14</v>
          </cell>
          <cell r="B256" t="str">
            <v>38217909</v>
          </cell>
          <cell r="C256">
            <v>3821</v>
          </cell>
          <cell r="D256">
            <v>7909</v>
          </cell>
          <cell r="E256" t="str">
            <v xml:space="preserve"> Gastos de Ceremonial y Or.</v>
          </cell>
          <cell r="G256">
            <v>0</v>
          </cell>
          <cell r="S256">
            <v>0</v>
          </cell>
        </row>
        <row r="257">
          <cell r="B257" t="str">
            <v>38046304</v>
          </cell>
          <cell r="C257">
            <v>3804</v>
          </cell>
          <cell r="D257">
            <v>6304</v>
          </cell>
          <cell r="E257" t="str">
            <v xml:space="preserve">  Ferias, Misiones y Eventos</v>
          </cell>
          <cell r="G257">
            <v>0</v>
          </cell>
          <cell r="S257">
            <v>0</v>
          </cell>
        </row>
        <row r="258">
          <cell r="B258" t="str">
            <v>34137906</v>
          </cell>
          <cell r="C258">
            <v>3413</v>
          </cell>
          <cell r="D258">
            <v>7906</v>
          </cell>
          <cell r="E258" t="str">
            <v xml:space="preserve">  Gastos de Ejercicios Anteriores</v>
          </cell>
          <cell r="G258">
            <v>0</v>
          </cell>
          <cell r="S258">
            <v>0</v>
          </cell>
        </row>
        <row r="259">
          <cell r="A259" t="str">
            <v>B14</v>
          </cell>
          <cell r="B259" t="str">
            <v>34137918</v>
          </cell>
          <cell r="C259">
            <v>3413</v>
          </cell>
          <cell r="D259">
            <v>7918</v>
          </cell>
          <cell r="E259" t="str">
            <v xml:space="preserve">  Transporte de Cuota Fija</v>
          </cell>
          <cell r="G259">
            <v>353.6</v>
          </cell>
          <cell r="S259">
            <v>353.6</v>
          </cell>
        </row>
        <row r="260">
          <cell r="A260" t="str">
            <v>B6</v>
          </cell>
          <cell r="B260" t="str">
            <v>38197208</v>
          </cell>
          <cell r="C260">
            <v>3819</v>
          </cell>
          <cell r="D260">
            <v>7208</v>
          </cell>
          <cell r="E260" t="str">
            <v xml:space="preserve">  Gastos de Viaje y Viáticos, al Extranjero</v>
          </cell>
          <cell r="G260">
            <v>0</v>
          </cell>
          <cell r="S260">
            <v>0</v>
          </cell>
        </row>
        <row r="261">
          <cell r="A261" t="str">
            <v>B14</v>
          </cell>
          <cell r="B261" t="str">
            <v>34078109</v>
          </cell>
          <cell r="C261">
            <v>3407</v>
          </cell>
          <cell r="D261">
            <v>8109</v>
          </cell>
          <cell r="E261" t="str">
            <v xml:space="preserve">  Placas y Tenencias no deducibles</v>
          </cell>
          <cell r="G261">
            <v>0</v>
          </cell>
          <cell r="S261">
            <v>0</v>
          </cell>
        </row>
        <row r="262">
          <cell r="G262">
            <v>0</v>
          </cell>
        </row>
        <row r="263">
          <cell r="A263" t="str">
            <v>B14</v>
          </cell>
          <cell r="B263" t="str">
            <v>34178112</v>
          </cell>
          <cell r="C263">
            <v>3417</v>
          </cell>
          <cell r="D263">
            <v>8112</v>
          </cell>
          <cell r="E263" t="str">
            <v>Servicio de Transportación Terrestre (no ded)</v>
          </cell>
          <cell r="G263">
            <v>0</v>
          </cell>
          <cell r="S263">
            <v>0</v>
          </cell>
        </row>
        <row r="264">
          <cell r="A264" t="str">
            <v>B14</v>
          </cell>
          <cell r="B264" t="str">
            <v>34047926</v>
          </cell>
          <cell r="C264">
            <v>3404</v>
          </cell>
          <cell r="D264">
            <v>7926</v>
          </cell>
          <cell r="E264" t="str">
            <v xml:space="preserve">  Seguro de Exempleados</v>
          </cell>
          <cell r="G264">
            <v>500000</v>
          </cell>
          <cell r="S264">
            <v>500000</v>
          </cell>
        </row>
        <row r="265">
          <cell r="B265">
            <v>1</v>
          </cell>
          <cell r="C265">
            <v>2</v>
          </cell>
          <cell r="D265">
            <v>3</v>
          </cell>
          <cell r="E265">
            <v>4</v>
          </cell>
          <cell r="F265">
            <v>5</v>
          </cell>
          <cell r="G265">
            <v>6</v>
          </cell>
          <cell r="H265">
            <v>7</v>
          </cell>
          <cell r="I265">
            <v>8</v>
          </cell>
          <cell r="J265">
            <v>9</v>
          </cell>
          <cell r="K265">
            <v>10</v>
          </cell>
          <cell r="L265">
            <v>11</v>
          </cell>
          <cell r="M265">
            <v>12</v>
          </cell>
          <cell r="N265">
            <v>13</v>
          </cell>
          <cell r="O265">
            <v>14</v>
          </cell>
          <cell r="P265">
            <v>15</v>
          </cell>
          <cell r="Q265">
            <v>16</v>
          </cell>
          <cell r="R265">
            <v>17</v>
          </cell>
          <cell r="S265">
            <v>18</v>
          </cell>
        </row>
      </sheetData>
      <sheetData sheetId="2"/>
      <sheetData sheetId="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stión"/>
      <sheetName val="PRESUPUESTAL"/>
      <sheetName val="AVANCE SHCP "/>
      <sheetName val="1° Mod"/>
      <sheetName val="sis&amp;conta"/>
      <sheetName val="Remuneraciones"/>
      <sheetName val="SIWEB"/>
      <sheetName val="comprobación"/>
      <sheetName val="laminas "/>
      <sheetName val="GEMA"/>
      <sheetName val="PEF 2017"/>
      <sheetName val="SISTEMA"/>
      <sheetName val="SIPOT"/>
      <sheetName val="REPORTE ACUMULADO"/>
      <sheetName val="movimientos"/>
      <sheetName val="Mov 01,17"/>
    </sheetNames>
    <sheetDataSet>
      <sheetData sheetId="0"/>
      <sheetData sheetId="1"/>
      <sheetData sheetId="2"/>
      <sheetData sheetId="3">
        <row r="1">
          <cell r="B1" t="str">
            <v>INTERNA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9">
          <cell r="A9" t="str">
            <v>TOTAL GASTO CORRIENTE</v>
          </cell>
        </row>
      </sheetData>
      <sheetData sheetId="11">
        <row r="1">
          <cell r="A1" t="str">
            <v>Cuenta Interna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avance"/>
      <sheetName val="pto 2007"/>
      <sheetName val="2009"/>
    </sheetNames>
    <sheetDataSet>
      <sheetData sheetId="0">
        <row r="1">
          <cell r="A1" t="str">
            <v>SHCP</v>
          </cell>
          <cell r="B1" t="str">
            <v>Ptal</v>
          </cell>
          <cell r="C1" t="str">
            <v>Descrpción</v>
          </cell>
          <cell r="D1" t="str">
            <v>Original</v>
          </cell>
          <cell r="E1" t="str">
            <v>1er</v>
          </cell>
          <cell r="F1" t="str">
            <v>2da</v>
          </cell>
          <cell r="G1" t="str">
            <v>Modificado</v>
          </cell>
          <cell r="H1" t="str">
            <v>2da Modi</v>
          </cell>
          <cell r="I1" t="str">
            <v>1er semestre</v>
          </cell>
          <cell r="J1" t="str">
            <v>calendadrio</v>
          </cell>
          <cell r="M1" t="str">
            <v>Enero</v>
          </cell>
          <cell r="N1" t="str">
            <v>Febrero</v>
          </cell>
          <cell r="O1">
            <v>6</v>
          </cell>
          <cell r="P1" t="str">
            <v>Abril</v>
          </cell>
          <cell r="Q1" t="str">
            <v>Mayo</v>
          </cell>
          <cell r="R1" t="str">
            <v>Junio</v>
          </cell>
          <cell r="S1" t="str">
            <v>Julio</v>
          </cell>
          <cell r="T1" t="str">
            <v>Agosto</v>
          </cell>
          <cell r="U1" t="str">
            <v>Septiembre</v>
          </cell>
          <cell r="V1" t="str">
            <v>Octubre</v>
          </cell>
          <cell r="W1" t="str">
            <v>Noviembre</v>
          </cell>
          <cell r="X1" t="str">
            <v>Diciembre</v>
          </cell>
        </row>
        <row r="2">
          <cell r="A2">
            <v>1000</v>
          </cell>
          <cell r="C2" t="str">
            <v>SERVICIOS PERSONALES</v>
          </cell>
          <cell r="D2">
            <v>882983888</v>
          </cell>
          <cell r="E2">
            <v>0</v>
          </cell>
          <cell r="F2">
            <v>20831024</v>
          </cell>
          <cell r="G2">
            <v>862152864</v>
          </cell>
          <cell r="H2">
            <v>857927092</v>
          </cell>
          <cell r="I2">
            <v>471178498</v>
          </cell>
          <cell r="J2">
            <v>431076432</v>
          </cell>
          <cell r="M2">
            <v>38798786.449999996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A3">
            <v>1700</v>
          </cell>
          <cell r="C3" t="str">
            <v xml:space="preserve">Pago de Estímulos a Servidores Públicos </v>
          </cell>
          <cell r="D3">
            <v>1201560</v>
          </cell>
          <cell r="E3">
            <v>0</v>
          </cell>
          <cell r="F3">
            <v>41712</v>
          </cell>
          <cell r="G3">
            <v>1159848</v>
          </cell>
          <cell r="H3">
            <v>1152116</v>
          </cell>
          <cell r="I3">
            <v>579924</v>
          </cell>
          <cell r="J3">
            <v>579924</v>
          </cell>
          <cell r="M3">
            <v>46164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A4">
            <v>1702</v>
          </cell>
          <cell r="B4">
            <v>1105</v>
          </cell>
          <cell r="C4" t="str">
            <v>Productividad a Empleados</v>
          </cell>
          <cell r="D4">
            <v>1201560</v>
          </cell>
          <cell r="F4">
            <v>41712</v>
          </cell>
          <cell r="G4">
            <v>1159848</v>
          </cell>
          <cell r="H4">
            <v>1152116</v>
          </cell>
          <cell r="I4">
            <v>579924</v>
          </cell>
          <cell r="J4">
            <v>579924</v>
          </cell>
          <cell r="L4" t="str">
            <v>17021105</v>
          </cell>
          <cell r="M4">
            <v>46164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</row>
        <row r="5">
          <cell r="A5">
            <v>10000</v>
          </cell>
          <cell r="C5" t="str">
            <v>Otros Conceptos</v>
          </cell>
          <cell r="D5">
            <v>881782328</v>
          </cell>
          <cell r="E5">
            <v>0</v>
          </cell>
          <cell r="F5">
            <v>20789312</v>
          </cell>
          <cell r="G5">
            <v>860993016</v>
          </cell>
          <cell r="H5">
            <v>856774976</v>
          </cell>
          <cell r="I5">
            <v>470598574</v>
          </cell>
          <cell r="J5">
            <v>430496508</v>
          </cell>
          <cell r="L5" t="str">
            <v>10000</v>
          </cell>
          <cell r="M5">
            <v>38752622.449999996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</row>
        <row r="6">
          <cell r="A6">
            <v>1103</v>
          </cell>
          <cell r="B6">
            <v>1101</v>
          </cell>
          <cell r="C6" t="str">
            <v>Sueldos a Funcionarios</v>
          </cell>
          <cell r="D6">
            <v>159920832</v>
          </cell>
          <cell r="F6">
            <v>4252104</v>
          </cell>
          <cell r="G6">
            <v>155668728</v>
          </cell>
          <cell r="H6">
            <v>154630936</v>
          </cell>
          <cell r="I6">
            <v>77834364</v>
          </cell>
          <cell r="J6">
            <v>77834364</v>
          </cell>
          <cell r="L6" t="str">
            <v>11031101</v>
          </cell>
          <cell r="M6">
            <v>7590626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</row>
        <row r="7">
          <cell r="A7">
            <v>1103</v>
          </cell>
          <cell r="B7">
            <v>1104</v>
          </cell>
          <cell r="C7" t="str">
            <v>Sueldos a Empleados</v>
          </cell>
          <cell r="D7">
            <v>99892128</v>
          </cell>
          <cell r="F7">
            <v>3702672</v>
          </cell>
          <cell r="G7">
            <v>96189456</v>
          </cell>
          <cell r="H7">
            <v>95548193</v>
          </cell>
          <cell r="I7">
            <v>48094728</v>
          </cell>
          <cell r="J7">
            <v>48094728</v>
          </cell>
          <cell r="L7" t="str">
            <v>11031104</v>
          </cell>
          <cell r="M7">
            <v>4225373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A8">
            <v>1204</v>
          </cell>
          <cell r="B8">
            <v>1404</v>
          </cell>
          <cell r="C8" t="str">
            <v>Servicio Social</v>
          </cell>
          <cell r="D8">
            <v>1500000</v>
          </cell>
          <cell r="G8">
            <v>1500000</v>
          </cell>
          <cell r="H8">
            <v>1490000</v>
          </cell>
          <cell r="I8">
            <v>750000</v>
          </cell>
          <cell r="J8">
            <v>750000</v>
          </cell>
          <cell r="L8" t="str">
            <v>12041404</v>
          </cell>
          <cell r="M8">
            <v>20633.400000000001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>
            <v>1301</v>
          </cell>
          <cell r="B9">
            <v>1107</v>
          </cell>
          <cell r="C9" t="str">
            <v xml:space="preserve">  De Funcionarios</v>
          </cell>
          <cell r="D9">
            <v>34753863</v>
          </cell>
          <cell r="F9">
            <v>1086582</v>
          </cell>
          <cell r="G9">
            <v>33667281</v>
          </cell>
          <cell r="H9">
            <v>33442832</v>
          </cell>
          <cell r="I9">
            <v>16833640.5</v>
          </cell>
          <cell r="J9">
            <v>16833640.5</v>
          </cell>
          <cell r="L9" t="str">
            <v>13011107</v>
          </cell>
          <cell r="M9">
            <v>1581619.21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A10">
            <v>1301</v>
          </cell>
          <cell r="B10">
            <v>1108</v>
          </cell>
          <cell r="C10" t="str">
            <v xml:space="preserve">  De Empleados</v>
          </cell>
          <cell r="D10">
            <v>23213760</v>
          </cell>
          <cell r="F10">
            <v>772633</v>
          </cell>
          <cell r="G10">
            <v>22441127</v>
          </cell>
          <cell r="H10">
            <v>22291519</v>
          </cell>
          <cell r="I10">
            <v>11220563.5</v>
          </cell>
          <cell r="J10">
            <v>11220563.5</v>
          </cell>
          <cell r="L10" t="str">
            <v>13011108</v>
          </cell>
          <cell r="M10">
            <v>1084842.97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A11">
            <v>1305</v>
          </cell>
          <cell r="B11">
            <v>1117</v>
          </cell>
          <cell r="C11" t="str">
            <v>Prima por Vacaciones</v>
          </cell>
          <cell r="D11">
            <v>12767288</v>
          </cell>
          <cell r="F11">
            <v>416244</v>
          </cell>
          <cell r="G11">
            <v>12351044</v>
          </cell>
          <cell r="H11">
            <v>12268704</v>
          </cell>
          <cell r="I11">
            <v>6175522</v>
          </cell>
          <cell r="J11">
            <v>6175522</v>
          </cell>
          <cell r="L11" t="str">
            <v>13051117</v>
          </cell>
          <cell r="M11">
            <v>1695768.63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A12">
            <v>1306</v>
          </cell>
          <cell r="B12">
            <v>1103</v>
          </cell>
          <cell r="C12" t="str">
            <v>Gratificaciones a Funcionarios</v>
          </cell>
          <cell r="D12">
            <v>75706825</v>
          </cell>
          <cell r="F12">
            <v>2076153</v>
          </cell>
          <cell r="G12">
            <v>73630672</v>
          </cell>
          <cell r="H12">
            <v>73139801</v>
          </cell>
          <cell r="I12">
            <v>36815336</v>
          </cell>
          <cell r="J12">
            <v>36815336</v>
          </cell>
          <cell r="L12" t="str">
            <v>13061103</v>
          </cell>
          <cell r="M12">
            <v>3579950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>
            <v>1306</v>
          </cell>
          <cell r="B13">
            <v>1106</v>
          </cell>
          <cell r="C13" t="str">
            <v>Gratificaciones a Empleados</v>
          </cell>
          <cell r="D13">
            <v>47874511</v>
          </cell>
          <cell r="F13">
            <v>1740393</v>
          </cell>
          <cell r="G13">
            <v>46134118</v>
          </cell>
          <cell r="H13">
            <v>45826557</v>
          </cell>
          <cell r="I13">
            <v>23067059</v>
          </cell>
          <cell r="J13">
            <v>23067059</v>
          </cell>
          <cell r="L13" t="str">
            <v>13061106</v>
          </cell>
          <cell r="M13">
            <v>2066175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>
            <v>1319</v>
          </cell>
          <cell r="B14">
            <v>1109</v>
          </cell>
          <cell r="C14" t="str">
            <v>Tiempo Extraordinario</v>
          </cell>
          <cell r="D14">
            <v>1361482</v>
          </cell>
          <cell r="G14">
            <v>1361482</v>
          </cell>
          <cell r="H14">
            <v>1352405</v>
          </cell>
          <cell r="I14">
            <v>680741</v>
          </cell>
          <cell r="J14">
            <v>680741</v>
          </cell>
          <cell r="L14" t="str">
            <v>13191109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>
            <v>1320</v>
          </cell>
          <cell r="B15">
            <v>1114</v>
          </cell>
          <cell r="C15" t="str">
            <v xml:space="preserve">   Compensación p/radicar en zona Front.</v>
          </cell>
          <cell r="D15">
            <v>2616223</v>
          </cell>
          <cell r="G15">
            <v>2616223</v>
          </cell>
          <cell r="H15">
            <v>2598782</v>
          </cell>
          <cell r="I15">
            <v>1308111.5</v>
          </cell>
          <cell r="J15">
            <v>1308111.5</v>
          </cell>
          <cell r="L15" t="str">
            <v>13201114</v>
          </cell>
          <cell r="M15">
            <v>62389.96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A16">
            <v>1404</v>
          </cell>
          <cell r="B16">
            <v>2702</v>
          </cell>
          <cell r="C16" t="str">
            <v>Prima de Seg. por Accidentes Personales</v>
          </cell>
          <cell r="D16">
            <v>0</v>
          </cell>
          <cell r="G16">
            <v>0</v>
          </cell>
          <cell r="I16">
            <v>0</v>
          </cell>
          <cell r="J16">
            <v>0</v>
          </cell>
          <cell r="L16" t="str">
            <v>14042702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>
            <v>1404</v>
          </cell>
          <cell r="B17">
            <v>2701</v>
          </cell>
          <cell r="C17" t="str">
            <v xml:space="preserve">  Seguros de Vida</v>
          </cell>
          <cell r="D17">
            <v>7992741</v>
          </cell>
          <cell r="F17">
            <v>257096</v>
          </cell>
          <cell r="G17">
            <v>7735645</v>
          </cell>
          <cell r="H17">
            <v>7684074</v>
          </cell>
          <cell r="I17">
            <v>3867822.5</v>
          </cell>
          <cell r="J17">
            <v>3867822.5</v>
          </cell>
          <cell r="L17" t="str">
            <v>14042701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>
            <v>1409</v>
          </cell>
          <cell r="B18">
            <v>2712</v>
          </cell>
          <cell r="C18" t="str">
            <v xml:space="preserve"> Seguro de Respons. Civil y Ases. Legal</v>
          </cell>
          <cell r="D18">
            <v>1532128</v>
          </cell>
          <cell r="G18">
            <v>1532128</v>
          </cell>
          <cell r="H18">
            <v>1521914</v>
          </cell>
          <cell r="I18">
            <v>766064</v>
          </cell>
          <cell r="J18">
            <v>766064</v>
          </cell>
          <cell r="L18" t="str">
            <v>14092712</v>
          </cell>
          <cell r="M18">
            <v>100000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>
            <v>1409</v>
          </cell>
          <cell r="B19">
            <v>2605</v>
          </cell>
          <cell r="C19" t="str">
            <v>Seguros de Funcionarios</v>
          </cell>
          <cell r="D19">
            <v>1066940</v>
          </cell>
          <cell r="G19">
            <v>1066940</v>
          </cell>
          <cell r="H19">
            <v>1059827</v>
          </cell>
          <cell r="I19">
            <v>533470</v>
          </cell>
          <cell r="J19">
            <v>533470</v>
          </cell>
          <cell r="L19" t="str">
            <v>14092605</v>
          </cell>
          <cell r="M19">
            <v>36935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A20">
            <v>1410</v>
          </cell>
          <cell r="B20">
            <v>1202</v>
          </cell>
          <cell r="C20" t="str">
            <v>Cuotas Pagadas al IMSS (Patronales)</v>
          </cell>
          <cell r="D20">
            <v>20780716</v>
          </cell>
          <cell r="F20">
            <v>1831221</v>
          </cell>
          <cell r="G20">
            <v>18949495</v>
          </cell>
          <cell r="H20">
            <v>18823165</v>
          </cell>
          <cell r="I20">
            <v>9474747.5</v>
          </cell>
          <cell r="J20">
            <v>9474747.5</v>
          </cell>
          <cell r="L20" t="str">
            <v>14101202</v>
          </cell>
          <cell r="M20">
            <v>1007796.95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A21">
            <v>1410</v>
          </cell>
          <cell r="B21">
            <v>1203</v>
          </cell>
          <cell r="C21" t="str">
            <v>Cuotas al IMSS del Personal</v>
          </cell>
          <cell r="D21">
            <v>9747308</v>
          </cell>
          <cell r="G21">
            <v>9747308</v>
          </cell>
          <cell r="H21">
            <v>9682326</v>
          </cell>
          <cell r="I21">
            <v>4873654</v>
          </cell>
          <cell r="J21">
            <v>4873654</v>
          </cell>
          <cell r="L21" t="str">
            <v>14101203</v>
          </cell>
          <cell r="M21">
            <v>479460.29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A22">
            <v>1411</v>
          </cell>
          <cell r="B22">
            <v>1205</v>
          </cell>
          <cell r="C22" t="str">
            <v>Aportaciones al INFONAVIT</v>
          </cell>
          <cell r="D22">
            <v>21041913</v>
          </cell>
          <cell r="F22">
            <v>735757</v>
          </cell>
          <cell r="G22">
            <v>20306156</v>
          </cell>
          <cell r="H22">
            <v>20170782</v>
          </cell>
          <cell r="I22">
            <v>10153078</v>
          </cell>
          <cell r="J22">
            <v>10153078</v>
          </cell>
          <cell r="L22" t="str">
            <v>14111205</v>
          </cell>
          <cell r="M22">
            <v>1059439.5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1413</v>
          </cell>
          <cell r="B23">
            <v>1204</v>
          </cell>
          <cell r="C23" t="str">
            <v>Aportación para el Fondo de Retiro (2%)</v>
          </cell>
          <cell r="D23">
            <v>21673168</v>
          </cell>
          <cell r="G23">
            <v>21673168</v>
          </cell>
          <cell r="H23">
            <v>21528680</v>
          </cell>
          <cell r="I23">
            <v>10836584</v>
          </cell>
          <cell r="J23">
            <v>10836584</v>
          </cell>
          <cell r="L23" t="str">
            <v>14131204</v>
          </cell>
          <cell r="M23">
            <v>1091221.92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A24">
            <v>1501</v>
          </cell>
          <cell r="B24">
            <v>1207</v>
          </cell>
          <cell r="C24" t="str">
            <v xml:space="preserve">  Fondo de Ahorro del Personal</v>
          </cell>
          <cell r="D24">
            <v>13624865</v>
          </cell>
          <cell r="F24">
            <v>446023</v>
          </cell>
          <cell r="G24">
            <v>13178842</v>
          </cell>
          <cell r="H24">
            <v>13090983</v>
          </cell>
          <cell r="I24">
            <v>6589421</v>
          </cell>
          <cell r="J24">
            <v>6589421</v>
          </cell>
          <cell r="L24" t="str">
            <v>15011207</v>
          </cell>
          <cell r="M24">
            <v>658634.74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A25">
            <v>1505</v>
          </cell>
          <cell r="B25">
            <v>1111</v>
          </cell>
          <cell r="C25" t="str">
            <v>Indemnización por Despido</v>
          </cell>
          <cell r="D25">
            <v>50000000</v>
          </cell>
          <cell r="G25">
            <v>50000000</v>
          </cell>
          <cell r="H25">
            <v>49666667</v>
          </cell>
          <cell r="I25">
            <v>25000000</v>
          </cell>
          <cell r="J25">
            <v>25000000</v>
          </cell>
          <cell r="L25" t="str">
            <v>15051111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A26">
            <v>1507</v>
          </cell>
          <cell r="B26">
            <v>1113</v>
          </cell>
          <cell r="C26" t="str">
            <v xml:space="preserve">   Ayuda extra por Alumbramiento</v>
          </cell>
          <cell r="D26">
            <v>617700</v>
          </cell>
          <cell r="G26">
            <v>617700</v>
          </cell>
          <cell r="H26">
            <v>613582</v>
          </cell>
          <cell r="I26">
            <v>308850</v>
          </cell>
          <cell r="J26">
            <v>308850</v>
          </cell>
          <cell r="L26" t="str">
            <v>15071113</v>
          </cell>
          <cell r="M26">
            <v>17774.740000000002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A27">
            <v>1507</v>
          </cell>
          <cell r="B27">
            <v>2202</v>
          </cell>
          <cell r="C27" t="str">
            <v xml:space="preserve"> Club Deportivo Chapultepec</v>
          </cell>
          <cell r="D27">
            <v>620850</v>
          </cell>
          <cell r="G27">
            <v>620850</v>
          </cell>
          <cell r="H27">
            <v>616711</v>
          </cell>
          <cell r="I27">
            <v>310425</v>
          </cell>
          <cell r="J27">
            <v>310425</v>
          </cell>
          <cell r="L27" t="str">
            <v>15072202</v>
          </cell>
          <cell r="M27">
            <v>76401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</row>
        <row r="28">
          <cell r="A28">
            <v>1507</v>
          </cell>
          <cell r="B28">
            <v>2203</v>
          </cell>
          <cell r="C28" t="str">
            <v xml:space="preserve"> Club Deportivo Coyoacán</v>
          </cell>
          <cell r="D28">
            <v>912869</v>
          </cell>
          <cell r="G28">
            <v>912869</v>
          </cell>
          <cell r="H28">
            <v>906783</v>
          </cell>
          <cell r="I28">
            <v>456434.5</v>
          </cell>
          <cell r="J28">
            <v>456434.5</v>
          </cell>
          <cell r="L28" t="str">
            <v>15072203</v>
          </cell>
          <cell r="M28">
            <v>101291.65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A29">
            <v>1507</v>
          </cell>
          <cell r="B29">
            <v>2204</v>
          </cell>
          <cell r="C29" t="str">
            <v xml:space="preserve"> Fomento deportivo actividades permanentes</v>
          </cell>
          <cell r="D29">
            <v>3828038</v>
          </cell>
          <cell r="G29">
            <v>3828038</v>
          </cell>
          <cell r="H29">
            <v>3802518</v>
          </cell>
          <cell r="I29">
            <v>1914019</v>
          </cell>
          <cell r="J29">
            <v>1914019</v>
          </cell>
          <cell r="L29" t="str">
            <v>15072204</v>
          </cell>
          <cell r="M29">
            <v>245000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A30">
            <v>1507</v>
          </cell>
          <cell r="B30">
            <v>1201</v>
          </cell>
          <cell r="C30" t="str">
            <v xml:space="preserve">  Otras (Pago Unico)</v>
          </cell>
          <cell r="D30">
            <v>9886507</v>
          </cell>
          <cell r="G30">
            <v>9886507</v>
          </cell>
          <cell r="H30">
            <v>9820597</v>
          </cell>
          <cell r="I30">
            <v>4943253.5</v>
          </cell>
          <cell r="J30">
            <v>4943253.5</v>
          </cell>
          <cell r="L30" t="str">
            <v>15071201</v>
          </cell>
          <cell r="M30">
            <v>564613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A31">
            <v>1507</v>
          </cell>
          <cell r="B31">
            <v>2301</v>
          </cell>
          <cell r="C31" t="str">
            <v xml:space="preserve">  Igualas y Honorarios Médicos</v>
          </cell>
          <cell r="D31">
            <v>20859002</v>
          </cell>
          <cell r="G31">
            <v>20859002</v>
          </cell>
          <cell r="H31">
            <v>20719942</v>
          </cell>
          <cell r="I31">
            <v>10429501</v>
          </cell>
          <cell r="J31">
            <v>10429501</v>
          </cell>
          <cell r="L31" t="str">
            <v>15072301</v>
          </cell>
          <cell r="M31">
            <v>1300000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</row>
        <row r="32">
          <cell r="A32">
            <v>1507</v>
          </cell>
          <cell r="B32">
            <v>2303</v>
          </cell>
          <cell r="C32" t="str">
            <v xml:space="preserve">  Medicinas</v>
          </cell>
          <cell r="D32">
            <v>20020966</v>
          </cell>
          <cell r="G32">
            <v>20020966</v>
          </cell>
          <cell r="H32">
            <v>19887493</v>
          </cell>
          <cell r="I32">
            <v>10010483</v>
          </cell>
          <cell r="J32">
            <v>10010483</v>
          </cell>
          <cell r="L32" t="str">
            <v>15072303</v>
          </cell>
          <cell r="M32">
            <v>1204185.22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</row>
        <row r="33">
          <cell r="A33">
            <v>1507</v>
          </cell>
          <cell r="B33">
            <v>2302</v>
          </cell>
          <cell r="C33" t="str">
            <v xml:space="preserve">  Hospitales y Clinicas</v>
          </cell>
          <cell r="D33">
            <v>35938616</v>
          </cell>
          <cell r="G33">
            <v>35938616</v>
          </cell>
          <cell r="H33">
            <v>35699025</v>
          </cell>
          <cell r="I33">
            <v>17969308</v>
          </cell>
          <cell r="J33">
            <v>17969308</v>
          </cell>
          <cell r="L33" t="str">
            <v>15072302</v>
          </cell>
          <cell r="M33">
            <v>2205339.19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A34">
            <v>1507</v>
          </cell>
          <cell r="B34">
            <v>2304</v>
          </cell>
          <cell r="C34" t="str">
            <v xml:space="preserve">  Programa de medicina preventiva</v>
          </cell>
          <cell r="L34" t="str">
            <v>15072304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</row>
        <row r="35">
          <cell r="A35">
            <v>1507</v>
          </cell>
          <cell r="B35">
            <v>2305</v>
          </cell>
          <cell r="C35" t="str">
            <v xml:space="preserve">  Reembolsos por Gastos Médicos</v>
          </cell>
          <cell r="D35">
            <v>1212615</v>
          </cell>
          <cell r="G35">
            <v>1212615</v>
          </cell>
          <cell r="H35">
            <v>1204531</v>
          </cell>
          <cell r="I35">
            <v>606307.5</v>
          </cell>
          <cell r="J35">
            <v>606307.5</v>
          </cell>
          <cell r="L35" t="str">
            <v>15072305</v>
          </cell>
          <cell r="M35">
            <v>3081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A36">
            <v>1507</v>
          </cell>
          <cell r="B36">
            <v>2703</v>
          </cell>
          <cell r="C36" t="str">
            <v xml:space="preserve">  Canastilla y Lactancia</v>
          </cell>
          <cell r="D36">
            <v>13431</v>
          </cell>
          <cell r="G36">
            <v>13431</v>
          </cell>
          <cell r="H36">
            <v>13341</v>
          </cell>
          <cell r="I36">
            <v>6715.5</v>
          </cell>
          <cell r="J36">
            <v>6715.5</v>
          </cell>
          <cell r="L36" t="str">
            <v>15072703</v>
          </cell>
          <cell r="M36">
            <v>250.03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  <row r="37">
          <cell r="A37">
            <v>1507</v>
          </cell>
          <cell r="B37">
            <v>2704</v>
          </cell>
          <cell r="C37" t="str">
            <v xml:space="preserve">  P/Renta Casa_habit. P/emp.</v>
          </cell>
          <cell r="D37">
            <v>1490</v>
          </cell>
          <cell r="G37">
            <v>1490</v>
          </cell>
          <cell r="H37">
            <v>1480</v>
          </cell>
          <cell r="I37">
            <v>745</v>
          </cell>
          <cell r="J37">
            <v>745</v>
          </cell>
          <cell r="L37" t="str">
            <v>15072704</v>
          </cell>
          <cell r="M37">
            <v>36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</row>
        <row r="38">
          <cell r="A38">
            <v>1507</v>
          </cell>
          <cell r="B38">
            <v>2501</v>
          </cell>
          <cell r="C38" t="str">
            <v xml:space="preserve">  Obsequios al Personal p/Fin de Ejerc.</v>
          </cell>
          <cell r="D38">
            <v>1764048</v>
          </cell>
          <cell r="G38">
            <v>1764048</v>
          </cell>
          <cell r="H38">
            <v>1752288</v>
          </cell>
          <cell r="I38">
            <v>882024</v>
          </cell>
          <cell r="J38">
            <v>882024</v>
          </cell>
          <cell r="L38" t="str">
            <v>15072501</v>
          </cell>
          <cell r="M38">
            <v>92000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</row>
        <row r="39">
          <cell r="A39">
            <v>1507</v>
          </cell>
          <cell r="B39">
            <v>2502</v>
          </cell>
          <cell r="C39" t="str">
            <v xml:space="preserve">  Juguetes p/hijos del personal</v>
          </cell>
          <cell r="D39">
            <v>365040</v>
          </cell>
          <cell r="G39">
            <v>365040</v>
          </cell>
          <cell r="H39">
            <v>362606</v>
          </cell>
          <cell r="I39">
            <v>182520</v>
          </cell>
          <cell r="J39">
            <v>182520</v>
          </cell>
          <cell r="L39" t="str">
            <v>15072502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</row>
        <row r="40">
          <cell r="A40">
            <v>1507</v>
          </cell>
          <cell r="B40">
            <v>2503</v>
          </cell>
          <cell r="C40" t="str">
            <v xml:space="preserve">  Festejos al Personal p/Fin de Ejerc.</v>
          </cell>
          <cell r="D40">
            <v>694928</v>
          </cell>
          <cell r="G40">
            <v>694928</v>
          </cell>
          <cell r="H40">
            <v>690295</v>
          </cell>
          <cell r="I40">
            <v>347464</v>
          </cell>
          <cell r="J40">
            <v>347464</v>
          </cell>
          <cell r="L40" t="str">
            <v>15072503</v>
          </cell>
          <cell r="M40">
            <v>120000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</row>
        <row r="41">
          <cell r="A41">
            <v>1507</v>
          </cell>
          <cell r="B41">
            <v>2504</v>
          </cell>
          <cell r="C41" t="str">
            <v xml:space="preserve">  Diversos</v>
          </cell>
          <cell r="D41">
            <v>353496</v>
          </cell>
          <cell r="G41">
            <v>353496</v>
          </cell>
          <cell r="H41">
            <v>351139</v>
          </cell>
          <cell r="I41">
            <v>176748</v>
          </cell>
          <cell r="J41">
            <v>176748</v>
          </cell>
          <cell r="L41" t="str">
            <v>15072504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</row>
        <row r="42">
          <cell r="A42">
            <v>1507</v>
          </cell>
          <cell r="B42">
            <v>1208</v>
          </cell>
          <cell r="C42" t="str">
            <v xml:space="preserve">  Ayuda de Transporte Personal Sind.</v>
          </cell>
          <cell r="D42">
            <v>998922</v>
          </cell>
          <cell r="F42">
            <v>37027</v>
          </cell>
          <cell r="G42">
            <v>961895</v>
          </cell>
          <cell r="H42">
            <v>955482</v>
          </cell>
          <cell r="I42">
            <v>480947.5</v>
          </cell>
          <cell r="J42">
            <v>480947.5</v>
          </cell>
          <cell r="L42" t="str">
            <v>15071208</v>
          </cell>
          <cell r="M42">
            <v>30402.94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</row>
        <row r="43">
          <cell r="A43">
            <v>1507</v>
          </cell>
          <cell r="B43">
            <v>2601</v>
          </cell>
          <cell r="C43" t="str">
            <v>Diversos: Servicios Personales</v>
          </cell>
          <cell r="D43">
            <v>8167661</v>
          </cell>
          <cell r="F43">
            <v>116667</v>
          </cell>
          <cell r="G43">
            <v>8050994</v>
          </cell>
          <cell r="H43">
            <v>7997322</v>
          </cell>
          <cell r="I43">
            <v>4025497</v>
          </cell>
          <cell r="J43">
            <v>4025497</v>
          </cell>
          <cell r="L43" t="str">
            <v>15072601</v>
          </cell>
          <cell r="M43">
            <v>231388.86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</row>
        <row r="44">
          <cell r="A44">
            <v>1507</v>
          </cell>
          <cell r="B44">
            <v>1603</v>
          </cell>
          <cell r="C44" t="str">
            <v>I.S.R. Prestaciones Acumulables</v>
          </cell>
          <cell r="D44">
            <v>8513324</v>
          </cell>
          <cell r="G44">
            <v>8513324</v>
          </cell>
          <cell r="H44">
            <v>9978482</v>
          </cell>
          <cell r="I44">
            <v>4256662</v>
          </cell>
          <cell r="J44">
            <v>4256662</v>
          </cell>
          <cell r="L44" t="str">
            <v>15071603</v>
          </cell>
          <cell r="M44">
            <v>400000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</row>
        <row r="45">
          <cell r="A45">
            <v>1509</v>
          </cell>
          <cell r="B45">
            <v>1122</v>
          </cell>
          <cell r="C45" t="str">
            <v>Comp. General adicional func.</v>
          </cell>
          <cell r="D45">
            <v>27420548</v>
          </cell>
          <cell r="F45">
            <v>741483</v>
          </cell>
          <cell r="G45">
            <v>26679065</v>
          </cell>
          <cell r="H45">
            <v>26501205</v>
          </cell>
          <cell r="I45">
            <v>13339532.5</v>
          </cell>
          <cell r="J45">
            <v>13339532.5</v>
          </cell>
          <cell r="L45" t="str">
            <v>15091122</v>
          </cell>
          <cell r="M45">
            <v>1273916.6499999999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</row>
        <row r="46">
          <cell r="A46">
            <v>1509</v>
          </cell>
          <cell r="B46">
            <v>1123</v>
          </cell>
          <cell r="C46" t="str">
            <v>Comp. General adicional empl.</v>
          </cell>
          <cell r="D46">
            <v>17339859</v>
          </cell>
          <cell r="F46">
            <v>621569</v>
          </cell>
          <cell r="G46">
            <v>16718290</v>
          </cell>
          <cell r="H46">
            <v>16606835</v>
          </cell>
          <cell r="I46">
            <v>8359145</v>
          </cell>
          <cell r="J46">
            <v>8359145</v>
          </cell>
          <cell r="L46" t="str">
            <v>15091123</v>
          </cell>
          <cell r="M46">
            <v>736720.38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A47">
            <v>1509</v>
          </cell>
          <cell r="B47">
            <v>1118</v>
          </cell>
          <cell r="C47" t="str">
            <v xml:space="preserve">   Compensación  Garantizada</v>
          </cell>
          <cell r="D47">
            <v>25525848</v>
          </cell>
          <cell r="G47">
            <v>25525848</v>
          </cell>
          <cell r="H47">
            <v>25355676</v>
          </cell>
          <cell r="I47">
            <v>12762924</v>
          </cell>
          <cell r="J47">
            <v>12762924</v>
          </cell>
          <cell r="L47" t="str">
            <v>15091118</v>
          </cell>
          <cell r="M47">
            <v>730552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</row>
        <row r="48">
          <cell r="A48">
            <v>1509</v>
          </cell>
          <cell r="B48">
            <v>1119</v>
          </cell>
          <cell r="C48" t="str">
            <v xml:space="preserve">   Prestación Especial</v>
          </cell>
          <cell r="D48">
            <v>22262988</v>
          </cell>
          <cell r="F48">
            <v>612007</v>
          </cell>
          <cell r="G48">
            <v>21650981</v>
          </cell>
          <cell r="H48">
            <v>21506641</v>
          </cell>
          <cell r="I48">
            <v>10825490.5</v>
          </cell>
          <cell r="J48">
            <v>10825490.5</v>
          </cell>
          <cell r="L48" t="str">
            <v>15091119</v>
          </cell>
          <cell r="M48">
            <v>1064454.6000000001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</row>
        <row r="49">
          <cell r="A49">
            <v>1509</v>
          </cell>
          <cell r="B49">
            <v>1120</v>
          </cell>
          <cell r="C49" t="str">
            <v xml:space="preserve">   Cupones de Comida</v>
          </cell>
          <cell r="D49">
            <v>17637884</v>
          </cell>
          <cell r="F49">
            <v>537473</v>
          </cell>
          <cell r="G49">
            <v>17100411</v>
          </cell>
          <cell r="H49">
            <v>16986408</v>
          </cell>
          <cell r="I49">
            <v>8550205.5</v>
          </cell>
          <cell r="J49">
            <v>8550205.5</v>
          </cell>
          <cell r="L49" t="str">
            <v>15091120</v>
          </cell>
          <cell r="M49">
            <v>894187.58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</row>
        <row r="50">
          <cell r="A50">
            <v>1509</v>
          </cell>
          <cell r="B50">
            <v>1121</v>
          </cell>
          <cell r="C50" t="str">
            <v xml:space="preserve">   Ayuda para comida prov. M.</v>
          </cell>
          <cell r="D50">
            <v>23664495</v>
          </cell>
          <cell r="F50">
            <v>806208</v>
          </cell>
          <cell r="G50">
            <v>22858287</v>
          </cell>
          <cell r="H50">
            <v>22705898</v>
          </cell>
          <cell r="I50">
            <v>11429143.5</v>
          </cell>
          <cell r="J50">
            <v>11429143.5</v>
          </cell>
          <cell r="L50" t="str">
            <v>15091121</v>
          </cell>
          <cell r="M50">
            <v>837561.04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</row>
        <row r="51">
          <cell r="A51">
            <v>1513</v>
          </cell>
          <cell r="B51">
            <v>2101</v>
          </cell>
          <cell r="C51" t="str">
            <v xml:space="preserve">  Becas a funcionarios y Empleados.</v>
          </cell>
          <cell r="D51">
            <v>879965</v>
          </cell>
          <cell r="G51">
            <v>879965</v>
          </cell>
          <cell r="H51">
            <v>874099</v>
          </cell>
          <cell r="I51">
            <v>439982.5</v>
          </cell>
          <cell r="J51">
            <v>439982.5</v>
          </cell>
          <cell r="L51" t="str">
            <v>15132101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</row>
        <row r="52">
          <cell r="A52">
            <v>1513</v>
          </cell>
          <cell r="B52">
            <v>2102</v>
          </cell>
          <cell r="C52" t="str">
            <v xml:space="preserve">  Cursos y Seminarios</v>
          </cell>
          <cell r="D52">
            <v>4875187</v>
          </cell>
          <cell r="G52">
            <v>4875187</v>
          </cell>
          <cell r="H52">
            <v>4842686</v>
          </cell>
          <cell r="I52">
            <v>2437593.5</v>
          </cell>
          <cell r="J52">
            <v>2437593.5</v>
          </cell>
          <cell r="L52" t="str">
            <v>15132102</v>
          </cell>
          <cell r="M52">
            <v>282600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</row>
        <row r="53">
          <cell r="A53">
            <v>1801</v>
          </cell>
          <cell r="C53" t="str">
            <v>Incrementos a Percepciones</v>
          </cell>
          <cell r="D53">
            <v>20339360</v>
          </cell>
          <cell r="G53">
            <v>20339360</v>
          </cell>
          <cell r="H53">
            <v>20203764</v>
          </cell>
          <cell r="I53">
            <v>10169680</v>
          </cell>
          <cell r="J53">
            <v>10169680</v>
          </cell>
          <cell r="L53" t="str">
            <v>1801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</row>
        <row r="54">
          <cell r="I54">
            <v>0</v>
          </cell>
          <cell r="J54">
            <v>0</v>
          </cell>
          <cell r="L54" t="str">
            <v/>
          </cell>
          <cell r="M54">
            <v>2666462.1800000002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</row>
        <row r="55">
          <cell r="A55">
            <v>2000</v>
          </cell>
          <cell r="C55" t="str">
            <v>MATERIALES Y SUMINISTROS</v>
          </cell>
          <cell r="D55">
            <v>11378430</v>
          </cell>
          <cell r="E55">
            <v>0</v>
          </cell>
          <cell r="F55">
            <v>0</v>
          </cell>
          <cell r="G55">
            <v>11378430</v>
          </cell>
          <cell r="H55">
            <v>9278430</v>
          </cell>
          <cell r="I55">
            <v>5689215</v>
          </cell>
          <cell r="J55">
            <v>5689215</v>
          </cell>
          <cell r="L55" t="str">
            <v>2000</v>
          </cell>
          <cell r="M55">
            <v>113253.45999999999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</row>
        <row r="56">
          <cell r="A56">
            <v>2100</v>
          </cell>
          <cell r="C56" t="str">
            <v>Materiales y Utiles de Administración y de enseñanza</v>
          </cell>
          <cell r="D56">
            <v>4565076</v>
          </cell>
          <cell r="E56">
            <v>0</v>
          </cell>
          <cell r="F56">
            <v>0</v>
          </cell>
          <cell r="G56">
            <v>4565076</v>
          </cell>
          <cell r="H56">
            <v>3722548</v>
          </cell>
          <cell r="I56">
            <v>2282538</v>
          </cell>
          <cell r="J56">
            <v>2282538</v>
          </cell>
          <cell r="L56" t="str">
            <v>2100</v>
          </cell>
          <cell r="M56">
            <v>102971.09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A57">
            <v>2101</v>
          </cell>
          <cell r="C57" t="str">
            <v>Materiales y Utiles de Oficina</v>
          </cell>
          <cell r="D57">
            <v>3202058</v>
          </cell>
          <cell r="E57">
            <v>0</v>
          </cell>
          <cell r="F57">
            <v>0</v>
          </cell>
          <cell r="G57">
            <v>3202058</v>
          </cell>
          <cell r="H57">
            <v>2611089</v>
          </cell>
          <cell r="I57">
            <v>1601029</v>
          </cell>
          <cell r="J57">
            <v>1601029</v>
          </cell>
          <cell r="L57" t="str">
            <v>2101</v>
          </cell>
          <cell r="M57">
            <v>102971.09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</row>
        <row r="58">
          <cell r="A58">
            <v>2101</v>
          </cell>
          <cell r="B58">
            <v>7901</v>
          </cell>
          <cell r="C58" t="str">
            <v xml:space="preserve">  Papelería</v>
          </cell>
          <cell r="D58">
            <v>3157524</v>
          </cell>
          <cell r="G58">
            <v>3157524</v>
          </cell>
          <cell r="H58">
            <v>2574774</v>
          </cell>
          <cell r="I58">
            <v>1578762</v>
          </cell>
          <cell r="J58">
            <v>1578762</v>
          </cell>
          <cell r="L58" t="str">
            <v>21017901</v>
          </cell>
          <cell r="M58">
            <v>102971.09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A59">
            <v>2101</v>
          </cell>
          <cell r="B59">
            <v>7900</v>
          </cell>
          <cell r="C59" t="str">
            <v xml:space="preserve">  Utiles de Escritorio</v>
          </cell>
          <cell r="D59">
            <v>44534</v>
          </cell>
          <cell r="G59">
            <v>44534</v>
          </cell>
          <cell r="H59">
            <v>36315</v>
          </cell>
          <cell r="I59">
            <v>22267</v>
          </cell>
          <cell r="J59">
            <v>22267</v>
          </cell>
          <cell r="L59" t="str">
            <v>21017900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</row>
        <row r="60">
          <cell r="A60">
            <v>2105</v>
          </cell>
          <cell r="C60" t="str">
            <v>Materiales y Utiles de Impresión y Reproducción</v>
          </cell>
          <cell r="D60">
            <v>111588</v>
          </cell>
          <cell r="E60">
            <v>0</v>
          </cell>
          <cell r="F60">
            <v>0</v>
          </cell>
          <cell r="G60">
            <v>111588</v>
          </cell>
          <cell r="H60">
            <v>90993</v>
          </cell>
          <cell r="I60">
            <v>55794</v>
          </cell>
          <cell r="J60">
            <v>55794</v>
          </cell>
          <cell r="L60" t="str">
            <v>2105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</row>
        <row r="61">
          <cell r="A61">
            <v>2105</v>
          </cell>
          <cell r="B61">
            <v>7805</v>
          </cell>
          <cell r="C61" t="str">
            <v>Servicio de Fotocopiado y Filmación</v>
          </cell>
          <cell r="D61">
            <v>111588</v>
          </cell>
          <cell r="G61">
            <v>111588</v>
          </cell>
          <cell r="H61">
            <v>90993</v>
          </cell>
          <cell r="I61">
            <v>55794</v>
          </cell>
          <cell r="J61">
            <v>55794</v>
          </cell>
          <cell r="L61" t="str">
            <v>21057805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</row>
        <row r="62">
          <cell r="A62">
            <v>2106</v>
          </cell>
          <cell r="C62" t="str">
            <v>Materiales y Utiles para el Procesamiento en Equipos y Bienes Informaticos</v>
          </cell>
          <cell r="D62">
            <v>1251430</v>
          </cell>
          <cell r="E62">
            <v>0</v>
          </cell>
          <cell r="F62">
            <v>0</v>
          </cell>
          <cell r="G62">
            <v>1251430</v>
          </cell>
          <cell r="H62">
            <v>1020466</v>
          </cell>
          <cell r="I62">
            <v>625715</v>
          </cell>
          <cell r="J62">
            <v>625715</v>
          </cell>
          <cell r="L62" t="str">
            <v>2106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</row>
        <row r="63">
          <cell r="A63">
            <v>2106</v>
          </cell>
          <cell r="B63">
            <v>7801</v>
          </cell>
          <cell r="C63" t="str">
            <v xml:space="preserve">  Artículos de Cómputo</v>
          </cell>
          <cell r="D63">
            <v>1251430</v>
          </cell>
          <cell r="G63">
            <v>1251430</v>
          </cell>
          <cell r="H63">
            <v>1020466</v>
          </cell>
          <cell r="I63">
            <v>625715</v>
          </cell>
          <cell r="J63">
            <v>625715</v>
          </cell>
          <cell r="L63" t="str">
            <v>21067801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</row>
        <row r="64">
          <cell r="A64">
            <v>20000</v>
          </cell>
          <cell r="C64" t="str">
            <v>Otras Partidas</v>
          </cell>
          <cell r="D64">
            <v>4707683</v>
          </cell>
          <cell r="E64">
            <v>0</v>
          </cell>
          <cell r="F64">
            <v>0</v>
          </cell>
          <cell r="G64">
            <v>4707683</v>
          </cell>
          <cell r="H64">
            <v>3838833</v>
          </cell>
          <cell r="I64">
            <v>2353841.5</v>
          </cell>
          <cell r="J64">
            <v>2353841.5</v>
          </cell>
          <cell r="L64" t="str">
            <v>20000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</row>
        <row r="65">
          <cell r="A65">
            <v>2107</v>
          </cell>
          <cell r="B65">
            <v>7501</v>
          </cell>
          <cell r="C65" t="str">
            <v>Suscripciones</v>
          </cell>
          <cell r="D65">
            <v>1970509</v>
          </cell>
          <cell r="G65">
            <v>1970509</v>
          </cell>
          <cell r="H65">
            <v>1606832</v>
          </cell>
          <cell r="I65">
            <v>985254.5</v>
          </cell>
          <cell r="J65">
            <v>985254.5</v>
          </cell>
          <cell r="L65" t="str">
            <v>21077501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</row>
        <row r="66">
          <cell r="A66">
            <v>2102</v>
          </cell>
          <cell r="B66">
            <v>7307</v>
          </cell>
          <cell r="C66" t="str">
            <v>Gastos y Utiles de Aseo</v>
          </cell>
          <cell r="D66">
            <v>2737174</v>
          </cell>
          <cell r="G66">
            <v>2737174</v>
          </cell>
          <cell r="H66">
            <v>2232001</v>
          </cell>
          <cell r="I66">
            <v>1368587</v>
          </cell>
          <cell r="J66">
            <v>1368587</v>
          </cell>
          <cell r="L66" t="str">
            <v>21027307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</row>
        <row r="67">
          <cell r="A67">
            <v>2200</v>
          </cell>
          <cell r="C67" t="str">
            <v>Productos Alimenticios</v>
          </cell>
          <cell r="I67">
            <v>0</v>
          </cell>
          <cell r="J67">
            <v>0</v>
          </cell>
          <cell r="L67" t="str">
            <v>2200</v>
          </cell>
        </row>
        <row r="68">
          <cell r="A68">
            <v>2300</v>
          </cell>
          <cell r="C68" t="str">
            <v>Herramientas, Refacciones y Accessorios</v>
          </cell>
          <cell r="I68">
            <v>0</v>
          </cell>
          <cell r="J68">
            <v>0</v>
          </cell>
          <cell r="L68" t="str">
            <v>2300</v>
          </cell>
        </row>
        <row r="69">
          <cell r="A69">
            <v>2600</v>
          </cell>
          <cell r="C69" t="str">
            <v>Combustibles y Lubricantes</v>
          </cell>
          <cell r="D69">
            <v>2061209</v>
          </cell>
          <cell r="E69">
            <v>0</v>
          </cell>
          <cell r="F69">
            <v>0</v>
          </cell>
          <cell r="G69">
            <v>2061209</v>
          </cell>
          <cell r="H69">
            <v>1680793</v>
          </cell>
          <cell r="I69">
            <v>1030604.5</v>
          </cell>
          <cell r="J69">
            <v>1030604.5</v>
          </cell>
          <cell r="L69" t="str">
            <v>2600</v>
          </cell>
          <cell r="M69">
            <v>10282.369999999999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</row>
        <row r="70">
          <cell r="A70">
            <v>2603</v>
          </cell>
          <cell r="B70">
            <v>7701</v>
          </cell>
          <cell r="C70" t="str">
            <v>Combustibles Autos</v>
          </cell>
          <cell r="D70">
            <v>1027970</v>
          </cell>
          <cell r="G70">
            <v>1027970</v>
          </cell>
          <cell r="H70">
            <v>838248</v>
          </cell>
          <cell r="I70">
            <v>513985</v>
          </cell>
          <cell r="J70">
            <v>513985</v>
          </cell>
          <cell r="L70" t="str">
            <v>26037701</v>
          </cell>
          <cell r="M70">
            <v>8951.81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</row>
        <row r="71">
          <cell r="A71">
            <v>2604</v>
          </cell>
          <cell r="B71">
            <v>7704</v>
          </cell>
          <cell r="C71" t="str">
            <v>Combustibles</v>
          </cell>
          <cell r="D71">
            <v>1033239</v>
          </cell>
          <cell r="G71">
            <v>1033239</v>
          </cell>
          <cell r="H71">
            <v>842545</v>
          </cell>
          <cell r="I71">
            <v>516619.5</v>
          </cell>
          <cell r="J71">
            <v>516619.5</v>
          </cell>
          <cell r="L71" t="str">
            <v>26047704</v>
          </cell>
          <cell r="M71">
            <v>1330.56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</row>
        <row r="72">
          <cell r="A72">
            <v>2700</v>
          </cell>
          <cell r="C72" t="str">
            <v>Vestuario,Blancos, Prendas de proteccion personal y Articulos deportivos</v>
          </cell>
          <cell r="D72">
            <v>44462</v>
          </cell>
          <cell r="E72">
            <v>0</v>
          </cell>
          <cell r="F72">
            <v>0</v>
          </cell>
          <cell r="G72">
            <v>44462</v>
          </cell>
          <cell r="H72">
            <v>36256</v>
          </cell>
          <cell r="I72">
            <v>22231</v>
          </cell>
          <cell r="J72">
            <v>22231</v>
          </cell>
          <cell r="L72" t="str">
            <v>2700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</row>
        <row r="73">
          <cell r="A73">
            <v>2701</v>
          </cell>
          <cell r="B73">
            <v>2706</v>
          </cell>
          <cell r="C73" t="str">
            <v>Uniformes</v>
          </cell>
          <cell r="D73">
            <v>44462</v>
          </cell>
          <cell r="G73">
            <v>44462</v>
          </cell>
          <cell r="H73">
            <v>36256</v>
          </cell>
          <cell r="I73">
            <v>22231</v>
          </cell>
          <cell r="J73">
            <v>22231</v>
          </cell>
          <cell r="L73" t="str">
            <v>27012706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</row>
        <row r="74">
          <cell r="C74" t="str">
            <v>Otros Conceptos</v>
          </cell>
          <cell r="I74">
            <v>0</v>
          </cell>
          <cell r="J74">
            <v>0</v>
          </cell>
          <cell r="L74" t="str">
            <v/>
          </cell>
        </row>
        <row r="75">
          <cell r="I75">
            <v>0</v>
          </cell>
          <cell r="J75">
            <v>0</v>
          </cell>
          <cell r="L75" t="str">
            <v/>
          </cell>
          <cell r="M75">
            <v>40580238.999999993</v>
          </cell>
          <cell r="N75">
            <v>40580238.999999993</v>
          </cell>
          <cell r="O75">
            <v>40580238.999999993</v>
          </cell>
          <cell r="P75">
            <v>42391557.509999998</v>
          </cell>
          <cell r="Q75">
            <v>40519124.880000003</v>
          </cell>
          <cell r="R75">
            <v>37606742.940000005</v>
          </cell>
          <cell r="S75">
            <v>33893594.200000003</v>
          </cell>
          <cell r="T75">
            <v>35568810.160000004</v>
          </cell>
          <cell r="X75">
            <v>24339667.669999998</v>
          </cell>
        </row>
        <row r="76">
          <cell r="A76">
            <v>3000</v>
          </cell>
          <cell r="C76" t="str">
            <v>SERVICIOS GENERALES</v>
          </cell>
          <cell r="D76">
            <v>500187204</v>
          </cell>
          <cell r="E76">
            <v>0</v>
          </cell>
          <cell r="F76">
            <v>0</v>
          </cell>
          <cell r="G76">
            <v>500187204</v>
          </cell>
          <cell r="H76">
            <v>502218646</v>
          </cell>
          <cell r="I76">
            <v>271295299</v>
          </cell>
          <cell r="J76">
            <v>250093602</v>
          </cell>
          <cell r="K76">
            <v>90431778</v>
          </cell>
          <cell r="L76" t="str">
            <v>3000</v>
          </cell>
          <cell r="M76">
            <v>20367563.629999999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</row>
        <row r="77">
          <cell r="A77">
            <v>3100</v>
          </cell>
          <cell r="C77" t="str">
            <v>Servicios Basicos</v>
          </cell>
          <cell r="D77">
            <v>38813596</v>
          </cell>
          <cell r="E77">
            <v>0</v>
          </cell>
          <cell r="F77">
            <v>0</v>
          </cell>
          <cell r="G77">
            <v>38813596</v>
          </cell>
          <cell r="H77">
            <v>38699701</v>
          </cell>
          <cell r="I77">
            <v>19406798</v>
          </cell>
          <cell r="J77">
            <v>19406798</v>
          </cell>
          <cell r="L77" t="str">
            <v>3100</v>
          </cell>
          <cell r="M77">
            <v>842392.17999999993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A78">
            <v>3101</v>
          </cell>
          <cell r="C78" t="str">
            <v>Servicio Postal</v>
          </cell>
          <cell r="D78">
            <v>7562364</v>
          </cell>
          <cell r="E78">
            <v>0</v>
          </cell>
          <cell r="F78">
            <v>0</v>
          </cell>
          <cell r="G78">
            <v>7562364</v>
          </cell>
          <cell r="H78">
            <v>7540160</v>
          </cell>
          <cell r="I78">
            <v>3781182</v>
          </cell>
          <cell r="J78">
            <v>3781182</v>
          </cell>
          <cell r="L78" t="str">
            <v>3101</v>
          </cell>
          <cell r="M78">
            <v>51068.91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</row>
        <row r="79">
          <cell r="A79">
            <v>3101</v>
          </cell>
          <cell r="B79">
            <v>7601</v>
          </cell>
          <cell r="C79" t="str">
            <v xml:space="preserve">  Correo y Correspondencia</v>
          </cell>
          <cell r="D79">
            <v>1129046</v>
          </cell>
          <cell r="G79">
            <v>1129046</v>
          </cell>
          <cell r="H79">
            <v>1125731</v>
          </cell>
          <cell r="I79">
            <v>564523</v>
          </cell>
          <cell r="J79">
            <v>564523</v>
          </cell>
          <cell r="L79" t="str">
            <v>31017601</v>
          </cell>
          <cell r="M79">
            <v>1068.9100000000001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</row>
        <row r="80">
          <cell r="A80">
            <v>3101</v>
          </cell>
          <cell r="B80">
            <v>7605</v>
          </cell>
          <cell r="C80" t="str">
            <v xml:space="preserve">  Mensajería</v>
          </cell>
          <cell r="D80">
            <v>6433318</v>
          </cell>
          <cell r="G80">
            <v>6433318</v>
          </cell>
          <cell r="H80">
            <v>6414429</v>
          </cell>
          <cell r="I80">
            <v>3216659</v>
          </cell>
          <cell r="J80">
            <v>3216659</v>
          </cell>
          <cell r="L80" t="str">
            <v>31017605</v>
          </cell>
          <cell r="M80">
            <v>50000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</row>
        <row r="81">
          <cell r="A81">
            <v>3103</v>
          </cell>
          <cell r="C81" t="str">
            <v>Servicio Telefonico Convencional</v>
          </cell>
          <cell r="D81">
            <v>11944984</v>
          </cell>
          <cell r="E81">
            <v>0</v>
          </cell>
          <cell r="F81">
            <v>0</v>
          </cell>
          <cell r="G81">
            <v>11944984</v>
          </cell>
          <cell r="H81">
            <v>11909912</v>
          </cell>
          <cell r="I81">
            <v>5972492</v>
          </cell>
          <cell r="J81">
            <v>5972492</v>
          </cell>
          <cell r="L81" t="str">
            <v>3103</v>
          </cell>
          <cell r="M81">
            <v>440616.82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</row>
        <row r="82">
          <cell r="A82">
            <v>3103</v>
          </cell>
          <cell r="B82">
            <v>7602</v>
          </cell>
          <cell r="C82" t="str">
            <v xml:space="preserve">  Teléfono</v>
          </cell>
          <cell r="D82">
            <v>11944984</v>
          </cell>
          <cell r="G82">
            <v>11944984</v>
          </cell>
          <cell r="H82">
            <v>11909912</v>
          </cell>
          <cell r="I82">
            <v>5972492</v>
          </cell>
          <cell r="J82">
            <v>5972492</v>
          </cell>
          <cell r="L82" t="str">
            <v>31037602</v>
          </cell>
          <cell r="M82">
            <v>440616.82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</row>
        <row r="83">
          <cell r="A83">
            <v>3104</v>
          </cell>
          <cell r="C83" t="str">
            <v>Servicio de Telefonia Celular</v>
          </cell>
          <cell r="D83">
            <v>1406080</v>
          </cell>
          <cell r="E83">
            <v>0</v>
          </cell>
          <cell r="F83">
            <v>0</v>
          </cell>
          <cell r="G83">
            <v>1406080</v>
          </cell>
          <cell r="H83">
            <v>1401952</v>
          </cell>
          <cell r="I83">
            <v>703040</v>
          </cell>
          <cell r="J83">
            <v>703040</v>
          </cell>
          <cell r="L83" t="str">
            <v>3104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</row>
        <row r="84">
          <cell r="A84">
            <v>3104</v>
          </cell>
          <cell r="B84">
            <v>7609</v>
          </cell>
          <cell r="C84" t="str">
            <v xml:space="preserve">  Teléfono Celular</v>
          </cell>
          <cell r="D84">
            <v>1406080</v>
          </cell>
          <cell r="G84">
            <v>1406080</v>
          </cell>
          <cell r="H84">
            <v>1401952</v>
          </cell>
          <cell r="I84">
            <v>703040</v>
          </cell>
          <cell r="J84">
            <v>703040</v>
          </cell>
          <cell r="L84" t="str">
            <v>31047609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</row>
        <row r="85">
          <cell r="A85">
            <v>3106</v>
          </cell>
          <cell r="C85" t="str">
            <v>Servicio de Energia Electrica</v>
          </cell>
          <cell r="D85">
            <v>6948907</v>
          </cell>
          <cell r="E85">
            <v>0</v>
          </cell>
          <cell r="F85">
            <v>0</v>
          </cell>
          <cell r="G85">
            <v>6948907</v>
          </cell>
          <cell r="H85">
            <v>6928504</v>
          </cell>
          <cell r="I85">
            <v>3474453.5</v>
          </cell>
          <cell r="J85">
            <v>3474453.5</v>
          </cell>
          <cell r="L85" t="str">
            <v>3106</v>
          </cell>
          <cell r="M85">
            <v>706.45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</row>
        <row r="86">
          <cell r="A86">
            <v>3106</v>
          </cell>
          <cell r="B86">
            <v>7606</v>
          </cell>
          <cell r="C86" t="str">
            <v>Energía Eléctrica, Calefacción y Refrig.</v>
          </cell>
          <cell r="D86">
            <v>6948907</v>
          </cell>
          <cell r="G86">
            <v>6948907</v>
          </cell>
          <cell r="H86">
            <v>6928504</v>
          </cell>
          <cell r="I86">
            <v>3474453.5</v>
          </cell>
          <cell r="J86">
            <v>3474453.5</v>
          </cell>
          <cell r="L86" t="str">
            <v>31067606</v>
          </cell>
          <cell r="M86">
            <v>706.45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</row>
        <row r="87">
          <cell r="A87">
            <v>3107</v>
          </cell>
          <cell r="C87" t="str">
            <v>Servicio de Agua</v>
          </cell>
          <cell r="D87">
            <v>248861</v>
          </cell>
          <cell r="E87">
            <v>0</v>
          </cell>
          <cell r="F87">
            <v>0</v>
          </cell>
          <cell r="G87">
            <v>248861</v>
          </cell>
          <cell r="H87">
            <v>248130</v>
          </cell>
          <cell r="I87">
            <v>124430.5</v>
          </cell>
          <cell r="J87">
            <v>124430.5</v>
          </cell>
          <cell r="L87" t="str">
            <v>3107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</row>
        <row r="88">
          <cell r="A88">
            <v>3107</v>
          </cell>
          <cell r="B88">
            <v>7607</v>
          </cell>
          <cell r="C88" t="str">
            <v>Derechos de Agua y Cooperaciones Div.</v>
          </cell>
          <cell r="D88">
            <v>248861</v>
          </cell>
          <cell r="G88">
            <v>248861</v>
          </cell>
          <cell r="H88">
            <v>248130</v>
          </cell>
          <cell r="I88">
            <v>124430.5</v>
          </cell>
          <cell r="J88">
            <v>124430.5</v>
          </cell>
          <cell r="L88" t="str">
            <v>31077607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</row>
        <row r="89">
          <cell r="A89">
            <v>31000</v>
          </cell>
          <cell r="C89" t="str">
            <v>Otras Partidas</v>
          </cell>
          <cell r="D89">
            <v>10702400</v>
          </cell>
          <cell r="E89">
            <v>0</v>
          </cell>
          <cell r="F89">
            <v>0</v>
          </cell>
          <cell r="G89">
            <v>10702400</v>
          </cell>
          <cell r="H89">
            <v>10671043</v>
          </cell>
          <cell r="I89">
            <v>5351200</v>
          </cell>
          <cell r="J89">
            <v>5351200</v>
          </cell>
          <cell r="L89" t="str">
            <v>31000</v>
          </cell>
          <cell r="M89">
            <v>350000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</row>
        <row r="90">
          <cell r="A90">
            <v>3105</v>
          </cell>
          <cell r="B90">
            <v>7612</v>
          </cell>
          <cell r="C90" t="str">
            <v xml:space="preserve">   Radiolocalizadores</v>
          </cell>
          <cell r="D90">
            <v>324480</v>
          </cell>
          <cell r="G90">
            <v>324480</v>
          </cell>
          <cell r="H90">
            <v>323527</v>
          </cell>
          <cell r="I90">
            <v>162240</v>
          </cell>
          <cell r="J90">
            <v>162240</v>
          </cell>
          <cell r="L90" t="str">
            <v>31057612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</row>
        <row r="91">
          <cell r="A91">
            <v>3108</v>
          </cell>
          <cell r="B91">
            <v>7603</v>
          </cell>
          <cell r="C91" t="str">
            <v xml:space="preserve">  Telex y Swift</v>
          </cell>
          <cell r="D91">
            <v>751483</v>
          </cell>
          <cell r="G91">
            <v>751483</v>
          </cell>
          <cell r="H91">
            <v>749277</v>
          </cell>
          <cell r="I91">
            <v>375741.5</v>
          </cell>
          <cell r="J91">
            <v>375741.5</v>
          </cell>
          <cell r="L91" t="str">
            <v>31087603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</row>
        <row r="92">
          <cell r="A92">
            <v>3109</v>
          </cell>
          <cell r="B92">
            <v>7604</v>
          </cell>
          <cell r="C92" t="str">
            <v xml:space="preserve">  Otros</v>
          </cell>
          <cell r="D92">
            <v>9626437</v>
          </cell>
          <cell r="G92">
            <v>9626437</v>
          </cell>
          <cell r="H92">
            <v>9598239</v>
          </cell>
          <cell r="I92">
            <v>4813218.5</v>
          </cell>
          <cell r="J92">
            <v>4813218.5</v>
          </cell>
          <cell r="L92" t="str">
            <v>31097604</v>
          </cell>
          <cell r="M92">
            <v>350000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</row>
        <row r="93">
          <cell r="A93">
            <v>3200</v>
          </cell>
          <cell r="C93" t="str">
            <v>Servicios de Arrendamiento</v>
          </cell>
          <cell r="D93">
            <v>73497628</v>
          </cell>
          <cell r="E93">
            <v>0</v>
          </cell>
          <cell r="F93">
            <v>0</v>
          </cell>
          <cell r="G93">
            <v>73497628</v>
          </cell>
          <cell r="H93">
            <v>73281828</v>
          </cell>
          <cell r="I93">
            <v>36748814</v>
          </cell>
          <cell r="J93">
            <v>36748814</v>
          </cell>
          <cell r="L93" t="str">
            <v>3200</v>
          </cell>
          <cell r="M93">
            <v>4000000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</row>
        <row r="94">
          <cell r="A94">
            <v>3201</v>
          </cell>
          <cell r="C94" t="str">
            <v>Arrendamiento de Edificios y Locales</v>
          </cell>
          <cell r="D94">
            <v>70793628</v>
          </cell>
          <cell r="E94">
            <v>0</v>
          </cell>
          <cell r="F94">
            <v>0</v>
          </cell>
          <cell r="G94">
            <v>70793628</v>
          </cell>
          <cell r="H94">
            <v>70585767</v>
          </cell>
          <cell r="I94">
            <v>35396814</v>
          </cell>
          <cell r="J94">
            <v>35396814</v>
          </cell>
          <cell r="L94" t="str">
            <v>3201</v>
          </cell>
          <cell r="M94">
            <v>4000000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A95">
            <v>3201</v>
          </cell>
          <cell r="B95">
            <v>5101</v>
          </cell>
          <cell r="C95" t="str">
            <v>De locales para Oficina</v>
          </cell>
          <cell r="D95">
            <v>68459681</v>
          </cell>
          <cell r="G95">
            <v>68459681</v>
          </cell>
          <cell r="H95">
            <v>68258673</v>
          </cell>
          <cell r="I95">
            <v>34229840.5</v>
          </cell>
          <cell r="J95">
            <v>34229840.5</v>
          </cell>
          <cell r="L95" t="str">
            <v>32015101</v>
          </cell>
          <cell r="M95">
            <v>4000000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3201</v>
          </cell>
          <cell r="B96">
            <v>5201</v>
          </cell>
          <cell r="C96" t="str">
            <v>De Areas para Estacionamiento</v>
          </cell>
          <cell r="D96">
            <v>1930940</v>
          </cell>
          <cell r="G96">
            <v>1930940</v>
          </cell>
          <cell r="H96">
            <v>1925270</v>
          </cell>
          <cell r="I96">
            <v>965470</v>
          </cell>
          <cell r="J96">
            <v>965470</v>
          </cell>
          <cell r="L96" t="str">
            <v>32015201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3201</v>
          </cell>
          <cell r="B97">
            <v>5601</v>
          </cell>
          <cell r="C97" t="str">
            <v>Otras</v>
          </cell>
          <cell r="D97">
            <v>403007</v>
          </cell>
          <cell r="G97">
            <v>403007</v>
          </cell>
          <cell r="H97">
            <v>401824</v>
          </cell>
          <cell r="I97">
            <v>201503.5</v>
          </cell>
          <cell r="J97">
            <v>201503.5</v>
          </cell>
          <cell r="L97" t="str">
            <v>32015601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</row>
        <row r="98">
          <cell r="A98">
            <v>3203</v>
          </cell>
          <cell r="C98" t="str">
            <v>Arrendamiento de Maquinaria y equipo</v>
          </cell>
          <cell r="D98">
            <v>2704000</v>
          </cell>
          <cell r="E98">
            <v>0</v>
          </cell>
          <cell r="F98">
            <v>0</v>
          </cell>
          <cell r="G98">
            <v>2704000</v>
          </cell>
          <cell r="H98">
            <v>2696061</v>
          </cell>
          <cell r="I98">
            <v>1352000</v>
          </cell>
          <cell r="J98">
            <v>1352000</v>
          </cell>
          <cell r="L98" t="str">
            <v>3203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</row>
        <row r="99">
          <cell r="A99">
            <v>3203</v>
          </cell>
          <cell r="B99">
            <v>5501</v>
          </cell>
          <cell r="C99" t="str">
            <v>De equipo de Fotocopiado</v>
          </cell>
          <cell r="D99">
            <v>2704000</v>
          </cell>
          <cell r="G99">
            <v>2704000</v>
          </cell>
          <cell r="H99">
            <v>2696061</v>
          </cell>
          <cell r="I99">
            <v>1352000</v>
          </cell>
          <cell r="J99">
            <v>1352000</v>
          </cell>
          <cell r="L99" t="str">
            <v>32035501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3204</v>
          </cell>
          <cell r="C100" t="str">
            <v>Arrendamiento de Equipo y Bienes Informaticos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I100">
            <v>0</v>
          </cell>
          <cell r="J100">
            <v>0</v>
          </cell>
          <cell r="L100" t="str">
            <v>3204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</row>
        <row r="101">
          <cell r="A101">
            <v>3204</v>
          </cell>
          <cell r="B101">
            <v>5301</v>
          </cell>
          <cell r="C101" t="str">
            <v>De equipo de Cómputo</v>
          </cell>
          <cell r="D101">
            <v>0</v>
          </cell>
          <cell r="G101">
            <v>0</v>
          </cell>
          <cell r="I101">
            <v>0</v>
          </cell>
          <cell r="J101">
            <v>0</v>
          </cell>
          <cell r="L101" t="str">
            <v>32045301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</row>
        <row r="102">
          <cell r="A102">
            <v>32000</v>
          </cell>
          <cell r="C102" t="str">
            <v>Otras Partidas</v>
          </cell>
          <cell r="I102">
            <v>0</v>
          </cell>
          <cell r="J102">
            <v>0</v>
          </cell>
          <cell r="L102" t="str">
            <v>32000</v>
          </cell>
        </row>
        <row r="103">
          <cell r="A103">
            <v>3300</v>
          </cell>
          <cell r="C103" t="str">
            <v>Servicios de Asesorias, Consultoria, Informaticos, Estudios e Investigaciones</v>
          </cell>
          <cell r="D103">
            <v>50117562</v>
          </cell>
          <cell r="E103">
            <v>0</v>
          </cell>
          <cell r="F103">
            <v>0</v>
          </cell>
          <cell r="G103">
            <v>50117562</v>
          </cell>
          <cell r="H103">
            <v>49970409</v>
          </cell>
          <cell r="I103">
            <v>25058781</v>
          </cell>
          <cell r="J103">
            <v>25058781</v>
          </cell>
          <cell r="L103" t="str">
            <v>3300</v>
          </cell>
          <cell r="M103">
            <v>520000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</row>
        <row r="104">
          <cell r="A104" t="str">
            <v>3301-04</v>
          </cell>
          <cell r="C104" t="str">
            <v>Asesorías</v>
          </cell>
          <cell r="D104">
            <v>25077652</v>
          </cell>
          <cell r="E104">
            <v>0</v>
          </cell>
          <cell r="F104">
            <v>0</v>
          </cell>
          <cell r="G104">
            <v>25077652</v>
          </cell>
          <cell r="H104">
            <v>25004020</v>
          </cell>
          <cell r="I104">
            <v>12538826</v>
          </cell>
          <cell r="J104">
            <v>12538826</v>
          </cell>
          <cell r="L104" t="str">
            <v>3301-04</v>
          </cell>
          <cell r="M104">
            <v>100000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</row>
        <row r="105">
          <cell r="A105">
            <v>3304</v>
          </cell>
          <cell r="B105">
            <v>4201</v>
          </cell>
          <cell r="C105" t="str">
            <v>Dictámenes y Peritajes</v>
          </cell>
          <cell r="D105">
            <v>18523940</v>
          </cell>
          <cell r="G105">
            <v>18523940</v>
          </cell>
          <cell r="H105">
            <v>18469551</v>
          </cell>
          <cell r="I105">
            <v>9261970</v>
          </cell>
          <cell r="J105">
            <v>9261970</v>
          </cell>
          <cell r="L105" t="str">
            <v>33044201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</row>
        <row r="106">
          <cell r="A106">
            <v>3304</v>
          </cell>
          <cell r="B106">
            <v>4701</v>
          </cell>
          <cell r="C106" t="str">
            <v>Servicios de Consultoría</v>
          </cell>
          <cell r="D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L106" t="str">
            <v>33044701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</row>
        <row r="107">
          <cell r="A107">
            <v>3304</v>
          </cell>
          <cell r="B107">
            <v>4801</v>
          </cell>
          <cell r="C107" t="str">
            <v>Asesorías</v>
          </cell>
          <cell r="D107">
            <v>6553712</v>
          </cell>
          <cell r="G107">
            <v>6553712</v>
          </cell>
          <cell r="H107">
            <v>6534469</v>
          </cell>
          <cell r="I107">
            <v>3276856</v>
          </cell>
          <cell r="J107">
            <v>3276856</v>
          </cell>
          <cell r="L107" t="str">
            <v>33044801</v>
          </cell>
          <cell r="M107">
            <v>100000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</row>
        <row r="108">
          <cell r="A108">
            <v>3305</v>
          </cell>
          <cell r="C108" t="str">
            <v>Capacitacion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I108">
            <v>0</v>
          </cell>
          <cell r="J108">
            <v>0</v>
          </cell>
        </row>
        <row r="109">
          <cell r="A109">
            <v>3306</v>
          </cell>
          <cell r="C109" t="str">
            <v>Servicios de Informaticos</v>
          </cell>
          <cell r="D109">
            <v>25039910</v>
          </cell>
          <cell r="E109">
            <v>0</v>
          </cell>
          <cell r="F109">
            <v>0</v>
          </cell>
          <cell r="G109">
            <v>25039910</v>
          </cell>
          <cell r="H109">
            <v>24966389</v>
          </cell>
          <cell r="I109">
            <v>12519955</v>
          </cell>
          <cell r="J109">
            <v>12519955</v>
          </cell>
          <cell r="L109" t="str">
            <v>3306</v>
          </cell>
          <cell r="M109">
            <v>230000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3306</v>
          </cell>
          <cell r="B110">
            <v>4601</v>
          </cell>
          <cell r="C110" t="str">
            <v>Desarrollo de Sistemas</v>
          </cell>
          <cell r="D110">
            <v>25039910</v>
          </cell>
          <cell r="G110">
            <v>25039910</v>
          </cell>
          <cell r="H110">
            <v>24966389</v>
          </cell>
          <cell r="I110">
            <v>12519955</v>
          </cell>
          <cell r="J110">
            <v>12519955</v>
          </cell>
          <cell r="L110" t="str">
            <v>33064601</v>
          </cell>
          <cell r="M110">
            <v>230000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33000</v>
          </cell>
          <cell r="C111" t="str">
            <v>Otras Partidas</v>
          </cell>
          <cell r="D111">
            <v>1095120</v>
          </cell>
          <cell r="E111">
            <v>0</v>
          </cell>
          <cell r="F111">
            <v>0</v>
          </cell>
          <cell r="G111">
            <v>1095120</v>
          </cell>
          <cell r="H111">
            <v>1091904</v>
          </cell>
          <cell r="I111">
            <v>547560</v>
          </cell>
          <cell r="J111">
            <v>547560</v>
          </cell>
          <cell r="L111" t="str">
            <v>33000</v>
          </cell>
          <cell r="M111">
            <v>190000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3308</v>
          </cell>
          <cell r="B112">
            <v>4401</v>
          </cell>
          <cell r="C112" t="str">
            <v>Estudios e Investigaciones</v>
          </cell>
          <cell r="D112">
            <v>865280</v>
          </cell>
          <cell r="G112">
            <v>865280</v>
          </cell>
          <cell r="H112">
            <v>862739</v>
          </cell>
          <cell r="I112">
            <v>432640</v>
          </cell>
          <cell r="J112">
            <v>432640</v>
          </cell>
          <cell r="L112" t="str">
            <v>33084401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3309</v>
          </cell>
          <cell r="B113">
            <v>4504</v>
          </cell>
          <cell r="C113" t="str">
            <v>Servicios de Traducción</v>
          </cell>
          <cell r="D113">
            <v>229840</v>
          </cell>
          <cell r="G113">
            <v>229840</v>
          </cell>
          <cell r="H113">
            <v>229165</v>
          </cell>
          <cell r="I113">
            <v>114920</v>
          </cell>
          <cell r="J113">
            <v>114920</v>
          </cell>
          <cell r="L113" t="str">
            <v>33094504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</row>
        <row r="114">
          <cell r="A114">
            <v>3311</v>
          </cell>
          <cell r="B114">
            <v>4508</v>
          </cell>
          <cell r="C114" t="str">
            <v>Procedimientos Jurisdiccionales y Auditorias</v>
          </cell>
          <cell r="G114">
            <v>0</v>
          </cell>
          <cell r="I114">
            <v>0</v>
          </cell>
          <cell r="J114">
            <v>0</v>
          </cell>
          <cell r="L114" t="str">
            <v>33114508</v>
          </cell>
          <cell r="M114">
            <v>190000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3400</v>
          </cell>
          <cell r="C115" t="str">
            <v>Servicios Comerciales, Bancario, Financiero, Subcontratacion de Servicios con terceros y Gastos Inherentes</v>
          </cell>
          <cell r="D115">
            <v>227433868</v>
          </cell>
          <cell r="E115">
            <v>0</v>
          </cell>
          <cell r="F115">
            <v>0</v>
          </cell>
          <cell r="G115">
            <v>227433868</v>
          </cell>
          <cell r="H115">
            <v>229266091</v>
          </cell>
          <cell r="I115">
            <v>114756934</v>
          </cell>
          <cell r="J115">
            <v>113716934</v>
          </cell>
          <cell r="L115" t="str">
            <v>3400</v>
          </cell>
          <cell r="M115">
            <v>14033176.58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</row>
        <row r="116">
          <cell r="A116">
            <v>3402</v>
          </cell>
          <cell r="B116">
            <v>7703</v>
          </cell>
          <cell r="C116" t="str">
            <v>Fletes y Acarreos</v>
          </cell>
          <cell r="D116">
            <v>263132</v>
          </cell>
          <cell r="G116">
            <v>263132</v>
          </cell>
          <cell r="H116">
            <v>712359</v>
          </cell>
          <cell r="I116">
            <v>131566</v>
          </cell>
          <cell r="J116">
            <v>131566</v>
          </cell>
          <cell r="L116" t="str">
            <v>34027703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</row>
        <row r="117">
          <cell r="A117">
            <v>3403</v>
          </cell>
          <cell r="B117">
            <v>7101</v>
          </cell>
          <cell r="C117" t="str">
            <v xml:space="preserve">  De Inspección</v>
          </cell>
          <cell r="D117">
            <v>20038953</v>
          </cell>
          <cell r="G117">
            <v>20038953</v>
          </cell>
          <cell r="H117">
            <v>19980116</v>
          </cell>
          <cell r="I117">
            <v>10019476.5</v>
          </cell>
          <cell r="J117">
            <v>10019476.5</v>
          </cell>
          <cell r="L117" t="str">
            <v>34037101</v>
          </cell>
          <cell r="M117">
            <v>1636534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</row>
        <row r="118">
          <cell r="A118">
            <v>3403</v>
          </cell>
          <cell r="B118">
            <v>7913</v>
          </cell>
          <cell r="C118" t="str">
            <v xml:space="preserve">  Avalúos</v>
          </cell>
          <cell r="D118">
            <v>462684</v>
          </cell>
          <cell r="G118">
            <v>462684</v>
          </cell>
          <cell r="H118">
            <v>461325</v>
          </cell>
          <cell r="I118">
            <v>231342</v>
          </cell>
          <cell r="J118">
            <v>231342</v>
          </cell>
          <cell r="L118" t="str">
            <v>34037913</v>
          </cell>
          <cell r="M118">
            <v>18400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</row>
        <row r="119">
          <cell r="A119">
            <v>3404</v>
          </cell>
          <cell r="B119">
            <v>7608</v>
          </cell>
          <cell r="C119" t="str">
            <v xml:space="preserve"> Seguros de Bienes Muebles e inmuebles</v>
          </cell>
          <cell r="D119">
            <v>3382721</v>
          </cell>
          <cell r="G119">
            <v>3382721</v>
          </cell>
          <cell r="H119">
            <v>3372789</v>
          </cell>
          <cell r="I119">
            <v>1691360.5</v>
          </cell>
          <cell r="J119">
            <v>1691360.5</v>
          </cell>
          <cell r="L119" t="str">
            <v>34047608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A120">
            <v>3404</v>
          </cell>
          <cell r="B120">
            <v>7926</v>
          </cell>
          <cell r="C120" t="str">
            <v xml:space="preserve">  Seguro de Exempleados</v>
          </cell>
          <cell r="D120">
            <v>1998860</v>
          </cell>
          <cell r="G120">
            <v>1998860</v>
          </cell>
          <cell r="H120">
            <v>1992991</v>
          </cell>
          <cell r="I120">
            <v>999430</v>
          </cell>
          <cell r="J120">
            <v>999430</v>
          </cell>
          <cell r="L120" t="str">
            <v>34047926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3405</v>
          </cell>
          <cell r="B121">
            <v>8105</v>
          </cell>
          <cell r="C121" t="str">
            <v xml:space="preserve">  Impuestos por Pagos al Extranjero</v>
          </cell>
          <cell r="D121">
            <v>2550745</v>
          </cell>
          <cell r="G121">
            <v>2550745</v>
          </cell>
          <cell r="H121">
            <v>2543256</v>
          </cell>
          <cell r="I121">
            <v>1275372.5</v>
          </cell>
          <cell r="J121">
            <v>1275372.5</v>
          </cell>
          <cell r="L121" t="str">
            <v>34058105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</row>
        <row r="122">
          <cell r="A122">
            <v>3407</v>
          </cell>
          <cell r="B122">
            <v>4101</v>
          </cell>
          <cell r="C122" t="str">
            <v>Servicios Jurídicos Legales</v>
          </cell>
          <cell r="D122">
            <v>2645503</v>
          </cell>
          <cell r="G122">
            <v>2645503</v>
          </cell>
          <cell r="H122">
            <v>2637735</v>
          </cell>
          <cell r="I122">
            <v>1322751.5</v>
          </cell>
          <cell r="J122">
            <v>1322751.5</v>
          </cell>
          <cell r="L122" t="str">
            <v>34074101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</row>
        <row r="123">
          <cell r="A123">
            <v>3407</v>
          </cell>
          <cell r="B123">
            <v>4301</v>
          </cell>
          <cell r="C123" t="str">
            <v>Gastos Notariales</v>
          </cell>
          <cell r="D123">
            <v>1412755</v>
          </cell>
          <cell r="G123">
            <v>1412755</v>
          </cell>
          <cell r="H123">
            <v>1408607</v>
          </cell>
          <cell r="I123">
            <v>706377.5</v>
          </cell>
          <cell r="J123">
            <v>706377.5</v>
          </cell>
          <cell r="L123" t="str">
            <v>34074301</v>
          </cell>
          <cell r="M123">
            <v>844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</row>
        <row r="124">
          <cell r="A124">
            <v>3407</v>
          </cell>
          <cell r="B124">
            <v>7901</v>
          </cell>
          <cell r="C124" t="str">
            <v>Gastos legales</v>
          </cell>
          <cell r="D124">
            <v>868540</v>
          </cell>
          <cell r="G124">
            <v>868540</v>
          </cell>
          <cell r="H124">
            <v>865990</v>
          </cell>
          <cell r="I124">
            <v>434270</v>
          </cell>
          <cell r="J124">
            <v>434270</v>
          </cell>
          <cell r="L124" t="str">
            <v>34077901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</row>
        <row r="125">
          <cell r="A125">
            <v>3407</v>
          </cell>
          <cell r="B125">
            <v>7911</v>
          </cell>
          <cell r="C125" t="str">
            <v>Recargos</v>
          </cell>
          <cell r="D125">
            <v>1839</v>
          </cell>
          <cell r="G125">
            <v>1839</v>
          </cell>
          <cell r="H125">
            <v>1834</v>
          </cell>
          <cell r="I125">
            <v>919.5</v>
          </cell>
          <cell r="J125">
            <v>919.5</v>
          </cell>
          <cell r="L125" t="str">
            <v>34077911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A126">
            <v>3407</v>
          </cell>
          <cell r="B126">
            <v>7917</v>
          </cell>
          <cell r="C126" t="str">
            <v xml:space="preserve">  Derechos de Avaluos</v>
          </cell>
          <cell r="D126">
            <v>6212</v>
          </cell>
          <cell r="G126">
            <v>6212</v>
          </cell>
          <cell r="H126">
            <v>6194</v>
          </cell>
          <cell r="I126">
            <v>3106</v>
          </cell>
          <cell r="J126">
            <v>3106</v>
          </cell>
          <cell r="L126" t="str">
            <v>34077917</v>
          </cell>
          <cell r="M126">
            <v>2390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</row>
        <row r="127">
          <cell r="A127">
            <v>3407</v>
          </cell>
          <cell r="B127">
            <v>8101</v>
          </cell>
          <cell r="C127" t="str">
            <v>Impuesto al Valor Agregado</v>
          </cell>
          <cell r="D127">
            <v>72631044</v>
          </cell>
          <cell r="G127">
            <v>72631044</v>
          </cell>
          <cell r="H127">
            <v>72167788</v>
          </cell>
          <cell r="I127">
            <v>36315522</v>
          </cell>
          <cell r="J127">
            <v>36315522</v>
          </cell>
          <cell r="L127" t="str">
            <v>34078101</v>
          </cell>
          <cell r="M127">
            <v>6000000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</row>
        <row r="128">
          <cell r="A128">
            <v>3407</v>
          </cell>
          <cell r="B128">
            <v>8107</v>
          </cell>
          <cell r="C128" t="str">
            <v>Provisión del IVA</v>
          </cell>
          <cell r="D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L128" t="str">
            <v>34078107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</row>
        <row r="129">
          <cell r="A129">
            <v>3407</v>
          </cell>
          <cell r="B129">
            <v>8103</v>
          </cell>
          <cell r="C129" t="str">
            <v xml:space="preserve">Impuesto Predial </v>
          </cell>
          <cell r="D129">
            <v>1923468</v>
          </cell>
          <cell r="G129">
            <v>1923468</v>
          </cell>
          <cell r="H129">
            <v>1917820</v>
          </cell>
          <cell r="I129">
            <v>961734</v>
          </cell>
          <cell r="J129">
            <v>961734</v>
          </cell>
          <cell r="L129" t="str">
            <v>34078103</v>
          </cell>
          <cell r="M129">
            <v>203806.95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</row>
        <row r="130">
          <cell r="A130">
            <v>3407</v>
          </cell>
          <cell r="B130">
            <v>8104</v>
          </cell>
          <cell r="C130" t="str">
            <v>Placas y Tenencias Autos</v>
          </cell>
          <cell r="D130">
            <v>446808</v>
          </cell>
          <cell r="G130">
            <v>446808</v>
          </cell>
          <cell r="H130">
            <v>445496</v>
          </cell>
          <cell r="I130">
            <v>223404</v>
          </cell>
          <cell r="J130">
            <v>223404</v>
          </cell>
          <cell r="L130" t="str">
            <v>34078104</v>
          </cell>
          <cell r="M130">
            <v>2804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</row>
        <row r="131">
          <cell r="A131">
            <v>3407</v>
          </cell>
          <cell r="B131">
            <v>8106</v>
          </cell>
          <cell r="C131" t="str">
            <v>Otros</v>
          </cell>
          <cell r="D131">
            <v>156829</v>
          </cell>
          <cell r="G131">
            <v>156829</v>
          </cell>
          <cell r="H131">
            <v>156369</v>
          </cell>
          <cell r="I131">
            <v>78414.5</v>
          </cell>
          <cell r="J131">
            <v>78414.5</v>
          </cell>
          <cell r="L131" t="str">
            <v>34078106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</row>
        <row r="132">
          <cell r="A132">
            <v>3407</v>
          </cell>
          <cell r="B132">
            <v>7912</v>
          </cell>
          <cell r="C132" t="str">
            <v>Multas, Recargos y Otras Sanc. Admivas.</v>
          </cell>
          <cell r="D132">
            <v>0</v>
          </cell>
          <cell r="G132">
            <v>0</v>
          </cell>
          <cell r="H132">
            <v>1000</v>
          </cell>
          <cell r="I132">
            <v>0</v>
          </cell>
          <cell r="J132">
            <v>0</v>
          </cell>
          <cell r="L132" t="str">
            <v>34077912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</row>
        <row r="133">
          <cell r="A133">
            <v>3407</v>
          </cell>
          <cell r="B133">
            <v>8102</v>
          </cell>
          <cell r="C133" t="str">
            <v>Impuesto al Valor Agregado</v>
          </cell>
          <cell r="D133">
            <v>902119</v>
          </cell>
          <cell r="G133">
            <v>902119</v>
          </cell>
          <cell r="H133">
            <v>899470</v>
          </cell>
          <cell r="I133">
            <v>451059.5</v>
          </cell>
          <cell r="J133">
            <v>451059.5</v>
          </cell>
          <cell r="L133" t="str">
            <v>34078102</v>
          </cell>
          <cell r="M133">
            <v>473.04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</row>
        <row r="134">
          <cell r="A134">
            <v>3407</v>
          </cell>
          <cell r="B134">
            <v>8109</v>
          </cell>
          <cell r="C134" t="str">
            <v xml:space="preserve">  Placas y Tenencias no deducibles</v>
          </cell>
          <cell r="D134">
            <v>52000</v>
          </cell>
          <cell r="G134">
            <v>52000</v>
          </cell>
          <cell r="H134">
            <v>51847</v>
          </cell>
          <cell r="I134">
            <v>26000</v>
          </cell>
          <cell r="J134">
            <v>26000</v>
          </cell>
          <cell r="L134" t="str">
            <v>34078109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</row>
        <row r="135">
          <cell r="A135">
            <v>3408</v>
          </cell>
          <cell r="B135">
            <v>4502</v>
          </cell>
          <cell r="C135" t="str">
            <v>Honorarios por Avaluos</v>
          </cell>
          <cell r="D135">
            <v>9360000</v>
          </cell>
          <cell r="G135">
            <v>9360000</v>
          </cell>
          <cell r="I135">
            <v>4680000</v>
          </cell>
          <cell r="J135">
            <v>4680000</v>
          </cell>
          <cell r="L135" t="str">
            <v>34084502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</row>
        <row r="136">
          <cell r="A136">
            <v>3408</v>
          </cell>
          <cell r="B136">
            <v>45021</v>
          </cell>
          <cell r="C136" t="str">
            <v>RECUPERACION (AVALUOS)</v>
          </cell>
          <cell r="D136">
            <v>-9360000</v>
          </cell>
          <cell r="G136">
            <v>-9360000</v>
          </cell>
          <cell r="I136">
            <v>-4680000</v>
          </cell>
          <cell r="J136">
            <v>-4680000</v>
          </cell>
          <cell r="L136" t="str">
            <v>340845021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</row>
        <row r="137">
          <cell r="A137">
            <v>3409</v>
          </cell>
          <cell r="B137">
            <v>5401</v>
          </cell>
          <cell r="C137" t="str">
            <v>De equipo de Uso y Act. Licencias</v>
          </cell>
          <cell r="D137">
            <v>13954630</v>
          </cell>
          <cell r="G137">
            <v>13954630</v>
          </cell>
          <cell r="H137">
            <v>13913657</v>
          </cell>
          <cell r="I137">
            <v>6977315</v>
          </cell>
          <cell r="J137">
            <v>6977315</v>
          </cell>
          <cell r="L137" t="str">
            <v>34095401</v>
          </cell>
          <cell r="M137">
            <v>820000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</row>
        <row r="138">
          <cell r="A138">
            <v>3409</v>
          </cell>
          <cell r="B138">
            <v>7102</v>
          </cell>
          <cell r="C138" t="str">
            <v xml:space="preserve">  Otras</v>
          </cell>
          <cell r="D138">
            <v>14387435</v>
          </cell>
          <cell r="G138">
            <v>14387435</v>
          </cell>
          <cell r="H138">
            <v>14345191</v>
          </cell>
          <cell r="I138">
            <v>7193717.5</v>
          </cell>
          <cell r="J138">
            <v>7193717.5</v>
          </cell>
          <cell r="L138" t="str">
            <v>34097102</v>
          </cell>
          <cell r="M138">
            <v>2067962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</row>
        <row r="139">
          <cell r="A139">
            <v>3411</v>
          </cell>
          <cell r="B139">
            <v>7403</v>
          </cell>
          <cell r="C139" t="str">
            <v>Vigilancia y de Sistemas de Seguridad</v>
          </cell>
          <cell r="D139">
            <v>10946350</v>
          </cell>
          <cell r="G139">
            <v>10946350</v>
          </cell>
          <cell r="H139">
            <v>10914210</v>
          </cell>
          <cell r="I139">
            <v>5473175</v>
          </cell>
          <cell r="J139">
            <v>5473175</v>
          </cell>
          <cell r="L139" t="str">
            <v>34117403</v>
          </cell>
          <cell r="M139">
            <v>300000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</row>
        <row r="140">
          <cell r="A140">
            <v>3413</v>
          </cell>
          <cell r="B140">
            <v>4501</v>
          </cell>
          <cell r="C140" t="str">
            <v>Otros Servicios Profesionales</v>
          </cell>
          <cell r="D140">
            <v>2163200</v>
          </cell>
          <cell r="G140">
            <v>2163200</v>
          </cell>
          <cell r="H140">
            <v>2156849</v>
          </cell>
          <cell r="I140">
            <v>1081600</v>
          </cell>
          <cell r="J140">
            <v>1081600</v>
          </cell>
          <cell r="L140" t="str">
            <v>34134501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</row>
        <row r="141">
          <cell r="A141">
            <v>3413</v>
          </cell>
          <cell r="B141">
            <v>7702</v>
          </cell>
          <cell r="C141" t="str">
            <v xml:space="preserve">  Transportes</v>
          </cell>
          <cell r="D141">
            <v>3224402</v>
          </cell>
          <cell r="G141">
            <v>3224402</v>
          </cell>
          <cell r="H141">
            <v>3214935</v>
          </cell>
          <cell r="I141">
            <v>1612201</v>
          </cell>
          <cell r="J141">
            <v>1612201</v>
          </cell>
          <cell r="L141" t="str">
            <v>34137702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</row>
        <row r="142">
          <cell r="A142">
            <v>3413</v>
          </cell>
          <cell r="B142">
            <v>7923</v>
          </cell>
          <cell r="C142" t="str">
            <v>Gastos por Asistencia de Func. a Conv.</v>
          </cell>
          <cell r="D142">
            <v>30851</v>
          </cell>
          <cell r="G142">
            <v>30851</v>
          </cell>
          <cell r="H142">
            <v>30760</v>
          </cell>
          <cell r="I142">
            <v>15425.5</v>
          </cell>
          <cell r="J142">
            <v>15425.5</v>
          </cell>
          <cell r="L142" t="str">
            <v>34137923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</row>
        <row r="143">
          <cell r="A143">
            <v>3413</v>
          </cell>
          <cell r="B143">
            <v>7915</v>
          </cell>
          <cell r="C143" t="str">
            <v xml:space="preserve">  Diversos</v>
          </cell>
          <cell r="D143">
            <v>201084</v>
          </cell>
          <cell r="G143">
            <v>201084</v>
          </cell>
          <cell r="H143">
            <v>8441618</v>
          </cell>
          <cell r="I143">
            <v>100542</v>
          </cell>
          <cell r="J143">
            <v>100542</v>
          </cell>
          <cell r="L143" t="str">
            <v>34137915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</row>
        <row r="144">
          <cell r="A144">
            <v>3413</v>
          </cell>
          <cell r="B144">
            <v>7927</v>
          </cell>
          <cell r="C144" t="str">
            <v xml:space="preserve">  Eventos y Reuniones de Trabajo Internas</v>
          </cell>
          <cell r="D144">
            <v>54080</v>
          </cell>
          <cell r="G144">
            <v>54080</v>
          </cell>
          <cell r="H144">
            <v>53921</v>
          </cell>
          <cell r="I144">
            <v>27040</v>
          </cell>
          <cell r="J144">
            <v>27040</v>
          </cell>
          <cell r="L144" t="str">
            <v>34137927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</row>
        <row r="145">
          <cell r="A145">
            <v>3413</v>
          </cell>
          <cell r="B145">
            <v>7924</v>
          </cell>
          <cell r="C145" t="str">
            <v xml:space="preserve">  Administración de servicio</v>
          </cell>
          <cell r="D145">
            <v>279250</v>
          </cell>
          <cell r="G145">
            <v>279250</v>
          </cell>
          <cell r="H145">
            <v>278430</v>
          </cell>
          <cell r="I145">
            <v>139625</v>
          </cell>
          <cell r="J145">
            <v>139625</v>
          </cell>
          <cell r="L145" t="str">
            <v>34137924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</row>
        <row r="146">
          <cell r="A146">
            <v>3413</v>
          </cell>
          <cell r="B146">
            <v>7921</v>
          </cell>
          <cell r="C146" t="str">
            <v xml:space="preserve">  Diversos: Servicios Generales</v>
          </cell>
          <cell r="D146">
            <v>1307357</v>
          </cell>
          <cell r="G146">
            <v>1307357</v>
          </cell>
          <cell r="H146">
            <v>1302518</v>
          </cell>
          <cell r="I146">
            <v>653678.5</v>
          </cell>
          <cell r="J146">
            <v>653678.5</v>
          </cell>
          <cell r="L146" t="str">
            <v>34137921</v>
          </cell>
          <cell r="M146">
            <v>5020.3900000000003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A147">
            <v>3413</v>
          </cell>
          <cell r="B147">
            <v>7906</v>
          </cell>
          <cell r="C147" t="str">
            <v xml:space="preserve">  Gastos de Ejercicios Anteriores</v>
          </cell>
          <cell r="G147">
            <v>0</v>
          </cell>
          <cell r="I147">
            <v>0</v>
          </cell>
          <cell r="J147">
            <v>0</v>
          </cell>
          <cell r="L147" t="str">
            <v>34137906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</row>
        <row r="148">
          <cell r="A148">
            <v>3413</v>
          </cell>
          <cell r="B148">
            <v>7918</v>
          </cell>
          <cell r="C148" t="str">
            <v xml:space="preserve">  Transporte de Cuota Fija</v>
          </cell>
          <cell r="D148">
            <v>214844</v>
          </cell>
          <cell r="G148">
            <v>214844</v>
          </cell>
          <cell r="H148">
            <v>214213</v>
          </cell>
          <cell r="I148">
            <v>107422</v>
          </cell>
          <cell r="J148">
            <v>107422</v>
          </cell>
          <cell r="L148" t="str">
            <v>34137918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</row>
        <row r="149">
          <cell r="A149">
            <v>3413</v>
          </cell>
          <cell r="B149">
            <v>7935</v>
          </cell>
          <cell r="C149" t="str">
            <v xml:space="preserve">  Misiones Comerciales Int. Bancomext-ITESM</v>
          </cell>
          <cell r="H149">
            <v>2500000</v>
          </cell>
          <cell r="I149">
            <v>0</v>
          </cell>
          <cell r="J149">
            <v>0</v>
          </cell>
          <cell r="L149" t="str">
            <v>34137935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</row>
        <row r="150">
          <cell r="A150">
            <v>3414</v>
          </cell>
          <cell r="B150">
            <v>6601</v>
          </cell>
          <cell r="C150" t="str">
            <v xml:space="preserve">  Otros</v>
          </cell>
          <cell r="D150">
            <v>13526494</v>
          </cell>
          <cell r="G150">
            <v>13526494</v>
          </cell>
          <cell r="H150">
            <v>13486778</v>
          </cell>
          <cell r="I150">
            <v>6763247</v>
          </cell>
          <cell r="J150">
            <v>6763247</v>
          </cell>
          <cell r="L150" t="str">
            <v>34146601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</row>
        <row r="151">
          <cell r="A151">
            <v>3416</v>
          </cell>
          <cell r="B151">
            <v>7933</v>
          </cell>
          <cell r="C151" t="str">
            <v xml:space="preserve">  Seguro de Responsabilidad Patrimonial</v>
          </cell>
          <cell r="D151">
            <v>8760877</v>
          </cell>
          <cell r="G151">
            <v>8760877</v>
          </cell>
          <cell r="H151">
            <v>8735154</v>
          </cell>
          <cell r="I151">
            <v>4380438.5</v>
          </cell>
          <cell r="J151">
            <v>4380438.5</v>
          </cell>
          <cell r="L151" t="str">
            <v>34167933</v>
          </cell>
          <cell r="M151">
            <v>800000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>
            <v>3417</v>
          </cell>
          <cell r="B152">
            <v>7930</v>
          </cell>
          <cell r="C152" t="str">
            <v xml:space="preserve">  Tercerización de Servicios de Computo</v>
          </cell>
          <cell r="D152">
            <v>24382444</v>
          </cell>
          <cell r="G152">
            <v>24382444</v>
          </cell>
          <cell r="H152">
            <v>15869734</v>
          </cell>
          <cell r="I152">
            <v>12191222</v>
          </cell>
          <cell r="J152">
            <v>12191222</v>
          </cell>
          <cell r="L152" t="str">
            <v>34177930</v>
          </cell>
          <cell r="M152">
            <v>870000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</row>
        <row r="153">
          <cell r="A153">
            <v>3417</v>
          </cell>
          <cell r="B153">
            <v>7931</v>
          </cell>
          <cell r="C153" t="str">
            <v xml:space="preserve">  Servicios de Transportación aerea</v>
          </cell>
          <cell r="D153">
            <v>5530894</v>
          </cell>
          <cell r="G153">
            <v>5530894</v>
          </cell>
          <cell r="H153">
            <v>5514654</v>
          </cell>
          <cell r="I153">
            <v>2765447</v>
          </cell>
          <cell r="J153">
            <v>2765447</v>
          </cell>
          <cell r="L153" t="str">
            <v>34177931</v>
          </cell>
          <cell r="M153">
            <v>400000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</row>
        <row r="154">
          <cell r="A154">
            <v>3417</v>
          </cell>
          <cell r="B154">
            <v>8112</v>
          </cell>
          <cell r="C154" t="str">
            <v>Servicio de Transportación Terrestre (no ded)</v>
          </cell>
          <cell r="L154" t="str">
            <v>34178112</v>
          </cell>
          <cell r="X154">
            <v>0</v>
          </cell>
        </row>
        <row r="155">
          <cell r="A155">
            <v>3417</v>
          </cell>
          <cell r="B155">
            <v>7934</v>
          </cell>
          <cell r="C155" t="str">
            <v xml:space="preserve">  Servicio de transportación Terrestre</v>
          </cell>
          <cell r="D155">
            <v>4133376</v>
          </cell>
          <cell r="G155">
            <v>4133376</v>
          </cell>
          <cell r="H155">
            <v>4121240</v>
          </cell>
          <cell r="I155">
            <v>2066688</v>
          </cell>
          <cell r="J155">
            <v>2066688</v>
          </cell>
          <cell r="L155" t="str">
            <v>34177934</v>
          </cell>
          <cell r="M155">
            <v>250000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</row>
        <row r="156">
          <cell r="A156">
            <v>3418</v>
          </cell>
          <cell r="B156">
            <v>1601</v>
          </cell>
          <cell r="C156" t="str">
            <v>Impto. del 1% s/Erog. p/Rem. al Trab.</v>
          </cell>
          <cell r="D156">
            <v>14592088</v>
          </cell>
          <cell r="G156">
            <v>14592088</v>
          </cell>
          <cell r="H156">
            <v>14549243</v>
          </cell>
          <cell r="I156">
            <v>7296044</v>
          </cell>
          <cell r="J156">
            <v>7296044</v>
          </cell>
          <cell r="L156" t="str">
            <v>34181601</v>
          </cell>
          <cell r="M156">
            <v>654942.19999999995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</row>
        <row r="157">
          <cell r="A157">
            <v>3500</v>
          </cell>
          <cell r="C157" t="str">
            <v>Servicios  de Mantenimiento y Conservación</v>
          </cell>
          <cell r="D157">
            <v>28257402</v>
          </cell>
          <cell r="E157">
            <v>0</v>
          </cell>
          <cell r="F157">
            <v>0</v>
          </cell>
          <cell r="G157">
            <v>28257402</v>
          </cell>
          <cell r="H157">
            <v>28174433</v>
          </cell>
          <cell r="I157">
            <v>14128701</v>
          </cell>
          <cell r="J157">
            <v>14128701</v>
          </cell>
          <cell r="L157" t="str">
            <v>3500</v>
          </cell>
          <cell r="M157">
            <v>802419.78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</row>
        <row r="158">
          <cell r="A158">
            <v>3502</v>
          </cell>
          <cell r="C158" t="str">
            <v>Mantenimiento y Conservacion de Bienes Informaticos</v>
          </cell>
          <cell r="D158">
            <v>14004648</v>
          </cell>
          <cell r="E158">
            <v>0</v>
          </cell>
          <cell r="F158">
            <v>0</v>
          </cell>
          <cell r="G158">
            <v>14004648</v>
          </cell>
          <cell r="H158">
            <v>13963528</v>
          </cell>
          <cell r="I158">
            <v>7002324</v>
          </cell>
          <cell r="J158">
            <v>7002324</v>
          </cell>
          <cell r="L158" t="str">
            <v>3502</v>
          </cell>
          <cell r="M158">
            <v>270000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</row>
        <row r="159">
          <cell r="A159">
            <v>3502</v>
          </cell>
          <cell r="C159" t="str">
            <v xml:space="preserve">    De Equipo de Cómputo</v>
          </cell>
          <cell r="D159">
            <v>14004648</v>
          </cell>
          <cell r="G159">
            <v>14004648</v>
          </cell>
          <cell r="H159">
            <v>13963528</v>
          </cell>
          <cell r="I159">
            <v>7002324</v>
          </cell>
          <cell r="J159">
            <v>7002324</v>
          </cell>
          <cell r="L159" t="str">
            <v>3502</v>
          </cell>
          <cell r="M159">
            <v>270000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</row>
        <row r="160">
          <cell r="A160">
            <v>3504</v>
          </cell>
          <cell r="C160" t="str">
            <v>Mantenimiento y Conservacion de Inmuebles</v>
          </cell>
          <cell r="D160">
            <v>11765482</v>
          </cell>
          <cell r="E160">
            <v>0</v>
          </cell>
          <cell r="F160">
            <v>0</v>
          </cell>
          <cell r="G160">
            <v>11765482</v>
          </cell>
          <cell r="H160">
            <v>11730937</v>
          </cell>
          <cell r="I160">
            <v>5882741</v>
          </cell>
          <cell r="J160">
            <v>5882741</v>
          </cell>
          <cell r="L160" t="str">
            <v>3504</v>
          </cell>
          <cell r="M160">
            <v>532181.53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</row>
        <row r="161">
          <cell r="A161">
            <v>3504</v>
          </cell>
          <cell r="B161">
            <v>7306</v>
          </cell>
          <cell r="C161" t="str">
            <v xml:space="preserve">  De Inmuebles</v>
          </cell>
          <cell r="D161">
            <v>11765482</v>
          </cell>
          <cell r="G161">
            <v>11765482</v>
          </cell>
          <cell r="H161">
            <v>11730937</v>
          </cell>
          <cell r="I161">
            <v>5882741</v>
          </cell>
          <cell r="J161">
            <v>5882741</v>
          </cell>
          <cell r="L161" t="str">
            <v>35047306</v>
          </cell>
          <cell r="M161">
            <v>532181.53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</row>
        <row r="162">
          <cell r="A162">
            <v>3506</v>
          </cell>
          <cell r="C162" t="str">
            <v>Mantenimiento y Conservacion de Vehiculos</v>
          </cell>
          <cell r="D162">
            <v>2487272</v>
          </cell>
          <cell r="E162">
            <v>0</v>
          </cell>
          <cell r="F162">
            <v>0</v>
          </cell>
          <cell r="G162">
            <v>2487272</v>
          </cell>
          <cell r="H162">
            <v>2479968</v>
          </cell>
          <cell r="I162">
            <v>1243636</v>
          </cell>
          <cell r="J162">
            <v>1243636</v>
          </cell>
          <cell r="L162" t="str">
            <v>3506</v>
          </cell>
          <cell r="M162">
            <v>238.25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</row>
        <row r="163">
          <cell r="A163">
            <v>3506</v>
          </cell>
          <cell r="B163">
            <v>7304</v>
          </cell>
          <cell r="C163" t="str">
            <v xml:space="preserve">     Automóviles</v>
          </cell>
          <cell r="D163">
            <v>1441842</v>
          </cell>
          <cell r="G163">
            <v>1441842</v>
          </cell>
          <cell r="H163">
            <v>1437608</v>
          </cell>
          <cell r="I163">
            <v>720921</v>
          </cell>
          <cell r="J163">
            <v>720921</v>
          </cell>
          <cell r="L163" t="str">
            <v>35067304</v>
          </cell>
          <cell r="M163">
            <v>238.25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</row>
        <row r="164">
          <cell r="A164">
            <v>3506</v>
          </cell>
          <cell r="B164">
            <v>7305</v>
          </cell>
          <cell r="C164" t="str">
            <v>Mantenimiento equipo de transporte</v>
          </cell>
          <cell r="D164">
            <v>1045430</v>
          </cell>
          <cell r="G164">
            <v>1045430</v>
          </cell>
          <cell r="H164">
            <v>1042360</v>
          </cell>
          <cell r="I164">
            <v>522715</v>
          </cell>
          <cell r="J164">
            <v>522715</v>
          </cell>
          <cell r="L164" t="str">
            <v>35067305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</row>
        <row r="165">
          <cell r="A165">
            <v>35000</v>
          </cell>
          <cell r="C165" t="str">
            <v>Otras Partidas</v>
          </cell>
          <cell r="D165">
            <v>1850153</v>
          </cell>
          <cell r="E165">
            <v>0</v>
          </cell>
          <cell r="F165">
            <v>0</v>
          </cell>
          <cell r="G165">
            <v>1850153</v>
          </cell>
          <cell r="H165">
            <v>1844720</v>
          </cell>
          <cell r="I165">
            <v>925076.5</v>
          </cell>
          <cell r="J165">
            <v>925076.5</v>
          </cell>
          <cell r="L165" t="str">
            <v>35000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</row>
        <row r="166">
          <cell r="A166">
            <v>3501</v>
          </cell>
          <cell r="B166">
            <v>7301</v>
          </cell>
          <cell r="C166" t="str">
            <v xml:space="preserve">    De Mobiliario</v>
          </cell>
          <cell r="D166">
            <v>302623</v>
          </cell>
          <cell r="G166">
            <v>302623</v>
          </cell>
          <cell r="H166">
            <v>351734</v>
          </cell>
          <cell r="I166">
            <v>151311.5</v>
          </cell>
          <cell r="J166">
            <v>151311.5</v>
          </cell>
          <cell r="L166" t="str">
            <v>35017301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</row>
        <row r="167">
          <cell r="A167">
            <v>3501</v>
          </cell>
          <cell r="C167" t="str">
            <v xml:space="preserve">    De Equipo de Oficina</v>
          </cell>
          <cell r="D167">
            <v>1335601</v>
          </cell>
          <cell r="G167">
            <v>1335601</v>
          </cell>
          <cell r="H167">
            <v>1281679</v>
          </cell>
          <cell r="I167">
            <v>667800.5</v>
          </cell>
          <cell r="J167">
            <v>667800.5</v>
          </cell>
          <cell r="L167" t="str">
            <v>3501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</row>
        <row r="168">
          <cell r="A168">
            <v>3505</v>
          </cell>
          <cell r="B168">
            <v>7308</v>
          </cell>
          <cell r="C168" t="str">
            <v>Decoración y Ornato de Oficinas</v>
          </cell>
          <cell r="D168">
            <v>84571</v>
          </cell>
          <cell r="G168">
            <v>84571</v>
          </cell>
          <cell r="H168">
            <v>84323</v>
          </cell>
          <cell r="I168">
            <v>42285.5</v>
          </cell>
          <cell r="J168">
            <v>42285.5</v>
          </cell>
          <cell r="L168" t="str">
            <v>35057308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</row>
        <row r="169">
          <cell r="A169">
            <v>3505</v>
          </cell>
          <cell r="B169">
            <v>7914</v>
          </cell>
          <cell r="C169" t="str">
            <v xml:space="preserve">  Tiraje de Basura</v>
          </cell>
          <cell r="D169">
            <v>127358</v>
          </cell>
          <cell r="G169">
            <v>127358</v>
          </cell>
          <cell r="H169">
            <v>126984</v>
          </cell>
          <cell r="I169">
            <v>63679</v>
          </cell>
          <cell r="J169">
            <v>63679</v>
          </cell>
          <cell r="L169" t="str">
            <v>35057914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</row>
        <row r="170">
          <cell r="A170">
            <v>3600</v>
          </cell>
          <cell r="C170" t="str">
            <v>Servicios de Impresión, Publicación difusión e Información.</v>
          </cell>
          <cell r="D170">
            <v>7894874</v>
          </cell>
          <cell r="E170">
            <v>0</v>
          </cell>
          <cell r="F170">
            <v>0</v>
          </cell>
          <cell r="G170">
            <v>7894874</v>
          </cell>
          <cell r="H170">
            <v>7871693</v>
          </cell>
          <cell r="I170">
            <v>3947437</v>
          </cell>
          <cell r="J170">
            <v>3947437</v>
          </cell>
          <cell r="L170" t="str">
            <v>3600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</row>
        <row r="171">
          <cell r="A171">
            <v>3602</v>
          </cell>
          <cell r="B171">
            <v>6407</v>
          </cell>
          <cell r="C171" t="str">
            <v xml:space="preserve">  PUBLICACIONES INTERNAS</v>
          </cell>
          <cell r="D171">
            <v>324480</v>
          </cell>
          <cell r="G171">
            <v>324480</v>
          </cell>
          <cell r="H171">
            <v>323527</v>
          </cell>
          <cell r="I171">
            <v>162240</v>
          </cell>
          <cell r="J171">
            <v>162240</v>
          </cell>
          <cell r="L171" t="str">
            <v>36026407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</row>
        <row r="172">
          <cell r="A172">
            <v>3602</v>
          </cell>
          <cell r="B172">
            <v>6405</v>
          </cell>
          <cell r="C172" t="str">
            <v xml:space="preserve">  PUBLICACIONES EXTERNA</v>
          </cell>
          <cell r="D172">
            <v>7663631</v>
          </cell>
          <cell r="G172">
            <v>7663631</v>
          </cell>
          <cell r="H172">
            <v>4027371</v>
          </cell>
          <cell r="I172">
            <v>3831815.5</v>
          </cell>
          <cell r="J172">
            <v>3831815.5</v>
          </cell>
          <cell r="L172" t="str">
            <v>36026405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</row>
        <row r="173">
          <cell r="A173">
            <v>3602</v>
          </cell>
          <cell r="B173">
            <v>64051</v>
          </cell>
          <cell r="C173" t="str">
            <v xml:space="preserve">  RECUPERACION (PUBLICACIONES)</v>
          </cell>
          <cell r="D173">
            <v>-3624400</v>
          </cell>
          <cell r="G173">
            <v>-3624400</v>
          </cell>
          <cell r="I173">
            <v>-1812200</v>
          </cell>
          <cell r="J173">
            <v>-1812200</v>
          </cell>
          <cell r="L173" t="str">
            <v>360264051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</row>
        <row r="174">
          <cell r="A174">
            <v>3602</v>
          </cell>
          <cell r="B174">
            <v>6403</v>
          </cell>
          <cell r="C174" t="str">
            <v xml:space="preserve">  Informe Anual</v>
          </cell>
          <cell r="D174">
            <v>432640</v>
          </cell>
          <cell r="G174">
            <v>432640</v>
          </cell>
          <cell r="H174">
            <v>431370</v>
          </cell>
          <cell r="I174">
            <v>216320</v>
          </cell>
          <cell r="J174">
            <v>216320</v>
          </cell>
          <cell r="L174" t="str">
            <v>36026403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</row>
        <row r="175">
          <cell r="A175">
            <v>3602</v>
          </cell>
          <cell r="B175">
            <v>6401</v>
          </cell>
          <cell r="C175" t="str">
            <v xml:space="preserve">  Revista de Comercio Exterior</v>
          </cell>
          <cell r="D175">
            <v>2074093</v>
          </cell>
          <cell r="G175">
            <v>2074093</v>
          </cell>
          <cell r="H175">
            <v>1471785</v>
          </cell>
          <cell r="I175">
            <v>1037046.5</v>
          </cell>
          <cell r="J175">
            <v>1037046.5</v>
          </cell>
          <cell r="L175" t="str">
            <v>36026401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</row>
        <row r="176">
          <cell r="A176">
            <v>3602</v>
          </cell>
          <cell r="B176">
            <v>64011</v>
          </cell>
          <cell r="C176" t="str">
            <v xml:space="preserve">  RECUPERACION (REVISTA COMERCIO EXT.)</v>
          </cell>
          <cell r="D176">
            <v>-597974</v>
          </cell>
          <cell r="G176">
            <v>-597974</v>
          </cell>
          <cell r="I176">
            <v>-298987</v>
          </cell>
          <cell r="J176">
            <v>-298987</v>
          </cell>
          <cell r="L176" t="str">
            <v>360264011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7">
          <cell r="A177">
            <v>3603</v>
          </cell>
          <cell r="B177">
            <v>6404</v>
          </cell>
          <cell r="C177" t="str">
            <v>Publicaciones Obligatorias</v>
          </cell>
          <cell r="D177">
            <v>1310400</v>
          </cell>
          <cell r="G177">
            <v>1310400</v>
          </cell>
          <cell r="H177">
            <v>1306552</v>
          </cell>
          <cell r="I177">
            <v>655200</v>
          </cell>
          <cell r="J177">
            <v>655200</v>
          </cell>
          <cell r="L177" t="str">
            <v>36036404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</row>
        <row r="178">
          <cell r="A178">
            <v>3607</v>
          </cell>
          <cell r="B178">
            <v>6111</v>
          </cell>
          <cell r="C178" t="str">
            <v>Monitoreo de Información en Medios Masivos</v>
          </cell>
          <cell r="D178">
            <v>312004</v>
          </cell>
          <cell r="G178">
            <v>312004</v>
          </cell>
          <cell r="H178">
            <v>311088</v>
          </cell>
          <cell r="I178">
            <v>156002</v>
          </cell>
          <cell r="J178">
            <v>156002</v>
          </cell>
          <cell r="L178" t="str">
            <v>36076111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</row>
        <row r="179">
          <cell r="A179">
            <v>3700</v>
          </cell>
          <cell r="C179" t="str">
            <v>Servicios de Comunicación Social y Publicidad</v>
          </cell>
          <cell r="D179">
            <v>30501120</v>
          </cell>
          <cell r="E179">
            <v>0</v>
          </cell>
          <cell r="F179">
            <v>0</v>
          </cell>
          <cell r="G179">
            <v>30501120</v>
          </cell>
          <cell r="H179">
            <v>30411565</v>
          </cell>
          <cell r="I179">
            <v>15250560</v>
          </cell>
          <cell r="J179">
            <v>15250560</v>
          </cell>
          <cell r="L179" t="str">
            <v>3700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</row>
        <row r="180">
          <cell r="A180">
            <v>3701</v>
          </cell>
          <cell r="B180">
            <v>6101</v>
          </cell>
          <cell r="C180" t="str">
            <v xml:space="preserve">  Radio</v>
          </cell>
          <cell r="D180">
            <v>8600000</v>
          </cell>
          <cell r="G180">
            <v>8600000</v>
          </cell>
          <cell r="H180">
            <v>8574749</v>
          </cell>
          <cell r="I180">
            <v>4300000</v>
          </cell>
          <cell r="J180">
            <v>4300000</v>
          </cell>
          <cell r="L180" t="str">
            <v>37016101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</row>
        <row r="181">
          <cell r="A181">
            <v>3701</v>
          </cell>
          <cell r="B181">
            <v>6107</v>
          </cell>
          <cell r="C181" t="str">
            <v xml:space="preserve">  Televisión Pública</v>
          </cell>
          <cell r="D181">
            <v>11272000</v>
          </cell>
          <cell r="G181">
            <v>11272000</v>
          </cell>
          <cell r="H181">
            <v>11238904</v>
          </cell>
          <cell r="I181">
            <v>5636000</v>
          </cell>
          <cell r="J181">
            <v>5636000</v>
          </cell>
          <cell r="L181" t="str">
            <v>37016107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</row>
        <row r="182">
          <cell r="A182">
            <v>3701</v>
          </cell>
          <cell r="B182">
            <v>6108</v>
          </cell>
          <cell r="C182" t="str">
            <v xml:space="preserve">  Televisión Privada</v>
          </cell>
          <cell r="D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L182" t="str">
            <v>37016108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</row>
        <row r="183">
          <cell r="A183">
            <v>3701</v>
          </cell>
          <cell r="B183">
            <v>6103</v>
          </cell>
          <cell r="C183" t="str">
            <v xml:space="preserve">  Cine</v>
          </cell>
          <cell r="D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L183" t="str">
            <v>37016103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</row>
        <row r="184">
          <cell r="A184">
            <v>3701</v>
          </cell>
          <cell r="B184">
            <v>6104</v>
          </cell>
          <cell r="C184" t="str">
            <v xml:space="preserve">  Prensa</v>
          </cell>
          <cell r="D184">
            <v>3920580</v>
          </cell>
          <cell r="G184">
            <v>3920580</v>
          </cell>
          <cell r="H184">
            <v>3909069</v>
          </cell>
          <cell r="I184">
            <v>1960290</v>
          </cell>
          <cell r="J184">
            <v>1960290</v>
          </cell>
          <cell r="L184" t="str">
            <v>37016104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</row>
        <row r="185">
          <cell r="A185">
            <v>3701</v>
          </cell>
          <cell r="B185">
            <v>6105</v>
          </cell>
          <cell r="C185" t="str">
            <v xml:space="preserve">  Espacios Publicitarios</v>
          </cell>
          <cell r="D185">
            <v>310500</v>
          </cell>
          <cell r="G185">
            <v>310500</v>
          </cell>
          <cell r="H185">
            <v>309588</v>
          </cell>
          <cell r="I185">
            <v>155250</v>
          </cell>
          <cell r="J185">
            <v>155250</v>
          </cell>
          <cell r="L185" t="str">
            <v>37016105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</row>
        <row r="186">
          <cell r="A186">
            <v>3701</v>
          </cell>
          <cell r="B186">
            <v>6109</v>
          </cell>
          <cell r="C186" t="str">
            <v xml:space="preserve">  Otros (Medios Oficiales)</v>
          </cell>
          <cell r="D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L186" t="str">
            <v>37016109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</row>
        <row r="187">
          <cell r="A187">
            <v>3701</v>
          </cell>
          <cell r="B187">
            <v>6110</v>
          </cell>
          <cell r="C187" t="str">
            <v xml:space="preserve">  Otros (Privada)</v>
          </cell>
          <cell r="D187">
            <v>5485500</v>
          </cell>
          <cell r="G187">
            <v>5485500</v>
          </cell>
          <cell r="H187">
            <v>5469394</v>
          </cell>
          <cell r="I187">
            <v>2742750</v>
          </cell>
          <cell r="J187">
            <v>2742750</v>
          </cell>
          <cell r="L187" t="str">
            <v>37016110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</row>
        <row r="188">
          <cell r="A188">
            <v>3701</v>
          </cell>
          <cell r="B188">
            <v>6701</v>
          </cell>
          <cell r="C188" t="str">
            <v>Artículos Promocionales</v>
          </cell>
          <cell r="D188">
            <v>912540</v>
          </cell>
          <cell r="G188">
            <v>912540</v>
          </cell>
          <cell r="H188">
            <v>909861</v>
          </cell>
          <cell r="I188">
            <v>456270</v>
          </cell>
          <cell r="J188">
            <v>456270</v>
          </cell>
          <cell r="L188" t="str">
            <v>37016701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</row>
        <row r="189">
          <cell r="A189">
            <v>3800</v>
          </cell>
          <cell r="C189" t="str">
            <v>Servicios Oficiales</v>
          </cell>
          <cell r="D189">
            <v>26060407</v>
          </cell>
          <cell r="E189">
            <v>0</v>
          </cell>
          <cell r="F189">
            <v>0</v>
          </cell>
          <cell r="G189">
            <v>26060407</v>
          </cell>
          <cell r="H189">
            <v>25983889</v>
          </cell>
          <cell r="I189">
            <v>33191900.5</v>
          </cell>
          <cell r="J189">
            <v>13030203.5</v>
          </cell>
          <cell r="L189" t="str">
            <v>3800</v>
          </cell>
          <cell r="M189">
            <v>169575.09000000003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</row>
        <row r="190">
          <cell r="A190" t="str">
            <v>3801-02</v>
          </cell>
          <cell r="C190" t="str">
            <v xml:space="preserve">Gastos de Ceremonial </v>
          </cell>
          <cell r="I190">
            <v>0</v>
          </cell>
          <cell r="J190">
            <v>0</v>
          </cell>
          <cell r="L190" t="str">
            <v>3801-02</v>
          </cell>
        </row>
        <row r="191">
          <cell r="A191">
            <v>3804</v>
          </cell>
          <cell r="C191" t="str">
            <v>Congresos y convenciones</v>
          </cell>
          <cell r="D191">
            <v>8001653</v>
          </cell>
          <cell r="E191">
            <v>0</v>
          </cell>
          <cell r="F191">
            <v>0</v>
          </cell>
          <cell r="G191">
            <v>8001653</v>
          </cell>
          <cell r="H191">
            <v>7978159</v>
          </cell>
          <cell r="I191">
            <v>21987359</v>
          </cell>
          <cell r="J191">
            <v>4000826.5</v>
          </cell>
          <cell r="L191" t="str">
            <v>3804</v>
          </cell>
          <cell r="M191">
            <v>152494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</row>
        <row r="192">
          <cell r="A192">
            <v>3804</v>
          </cell>
          <cell r="B192">
            <v>6301</v>
          </cell>
          <cell r="C192" t="str">
            <v xml:space="preserve">  Eventos Nacionales</v>
          </cell>
          <cell r="D192">
            <v>7772853</v>
          </cell>
          <cell r="G192">
            <v>7772853</v>
          </cell>
          <cell r="H192">
            <v>7750031</v>
          </cell>
          <cell r="I192">
            <v>3886426.5</v>
          </cell>
          <cell r="J192">
            <v>3886426.5</v>
          </cell>
          <cell r="L192" t="str">
            <v>38046301</v>
          </cell>
          <cell r="M192">
            <v>152494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</row>
        <row r="193">
          <cell r="A193">
            <v>3804</v>
          </cell>
          <cell r="B193">
            <v>6304</v>
          </cell>
          <cell r="C193" t="str">
            <v xml:space="preserve">  Ferias, Misiones y Eventos</v>
          </cell>
          <cell r="D193">
            <v>228800</v>
          </cell>
          <cell r="G193">
            <v>228800</v>
          </cell>
          <cell r="H193">
            <v>228128</v>
          </cell>
          <cell r="I193">
            <v>114400</v>
          </cell>
          <cell r="J193">
            <v>114400</v>
          </cell>
          <cell r="L193" t="str">
            <v>38046304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</row>
        <row r="194">
          <cell r="A194" t="str">
            <v>3808-13</v>
          </cell>
          <cell r="C194" t="str">
            <v xml:space="preserve">Pasajes </v>
          </cell>
          <cell r="D194">
            <v>10081318</v>
          </cell>
          <cell r="E194">
            <v>0</v>
          </cell>
          <cell r="F194">
            <v>0</v>
          </cell>
          <cell r="G194">
            <v>10081318</v>
          </cell>
          <cell r="H194">
            <v>10051717</v>
          </cell>
          <cell r="I194">
            <v>6003548</v>
          </cell>
          <cell r="J194">
            <v>5040659</v>
          </cell>
          <cell r="L194" t="str">
            <v>3808-13</v>
          </cell>
          <cell r="M194">
            <v>5552.95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</row>
        <row r="195">
          <cell r="A195">
            <v>3811</v>
          </cell>
          <cell r="B195">
            <v>7201</v>
          </cell>
          <cell r="C195" t="str">
            <v xml:space="preserve">  Gastos de Viaje en Territorio Nacional</v>
          </cell>
          <cell r="D195">
            <v>7158207</v>
          </cell>
          <cell r="G195">
            <v>7158207</v>
          </cell>
          <cell r="H195">
            <v>7137189</v>
          </cell>
          <cell r="I195">
            <v>3579103.5</v>
          </cell>
          <cell r="J195">
            <v>3579103.5</v>
          </cell>
          <cell r="L195" t="str">
            <v>38117201</v>
          </cell>
          <cell r="M195">
            <v>5552.95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</row>
        <row r="196">
          <cell r="A196">
            <v>3813</v>
          </cell>
          <cell r="B196">
            <v>7206</v>
          </cell>
          <cell r="C196" t="str">
            <v xml:space="preserve">  Gastos de Viaje, en el Extranjero</v>
          </cell>
          <cell r="D196">
            <v>2923111</v>
          </cell>
          <cell r="G196">
            <v>2923111</v>
          </cell>
          <cell r="H196">
            <v>2914528</v>
          </cell>
          <cell r="I196">
            <v>1461555.5</v>
          </cell>
          <cell r="J196">
            <v>1461555.5</v>
          </cell>
          <cell r="L196" t="str">
            <v>38137206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</row>
        <row r="197">
          <cell r="A197" t="str">
            <v>3814-19</v>
          </cell>
          <cell r="C197" t="str">
            <v xml:space="preserve">Viaticos  </v>
          </cell>
          <cell r="D197">
            <v>7028956</v>
          </cell>
          <cell r="E197">
            <v>0</v>
          </cell>
          <cell r="F197">
            <v>0</v>
          </cell>
          <cell r="G197">
            <v>7028956</v>
          </cell>
          <cell r="H197">
            <v>7008318</v>
          </cell>
          <cell r="I197">
            <v>4726753.5</v>
          </cell>
          <cell r="J197">
            <v>3514478</v>
          </cell>
          <cell r="L197" t="str">
            <v>3814-19</v>
          </cell>
          <cell r="M197">
            <v>11528.14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</row>
        <row r="198">
          <cell r="A198">
            <v>3817</v>
          </cell>
          <cell r="B198">
            <v>7202</v>
          </cell>
          <cell r="C198" t="str">
            <v xml:space="preserve">  Viáticos en Territorio Nacional</v>
          </cell>
          <cell r="D198">
            <v>3251953</v>
          </cell>
          <cell r="G198">
            <v>3251953</v>
          </cell>
          <cell r="H198">
            <v>3242405</v>
          </cell>
          <cell r="I198">
            <v>1625976.5</v>
          </cell>
          <cell r="J198">
            <v>1625976.5</v>
          </cell>
          <cell r="L198" t="str">
            <v>38177202</v>
          </cell>
          <cell r="M198">
            <v>5931.01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</row>
        <row r="199">
          <cell r="A199">
            <v>3817</v>
          </cell>
          <cell r="B199">
            <v>7203</v>
          </cell>
          <cell r="C199" t="str">
            <v xml:space="preserve">  Gastos de Viaje y Viáticos</v>
          </cell>
          <cell r="D199">
            <v>1179526</v>
          </cell>
          <cell r="G199">
            <v>1179526</v>
          </cell>
          <cell r="H199">
            <v>1176063</v>
          </cell>
          <cell r="I199">
            <v>589763</v>
          </cell>
          <cell r="J199">
            <v>589763</v>
          </cell>
          <cell r="L199" t="str">
            <v>38177203</v>
          </cell>
          <cell r="M199">
            <v>5597.13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</row>
        <row r="200">
          <cell r="A200">
            <v>3819</v>
          </cell>
          <cell r="B200">
            <v>7207</v>
          </cell>
          <cell r="C200" t="str">
            <v xml:space="preserve">  Viáticos,  en el Extranjero</v>
          </cell>
          <cell r="D200">
            <v>2009697</v>
          </cell>
          <cell r="G200">
            <v>2009697</v>
          </cell>
          <cell r="H200">
            <v>2003796</v>
          </cell>
          <cell r="I200">
            <v>1004848.5</v>
          </cell>
          <cell r="J200">
            <v>1004848.5</v>
          </cell>
          <cell r="L200" t="str">
            <v>38197207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</row>
        <row r="201">
          <cell r="A201">
            <v>3819</v>
          </cell>
          <cell r="B201">
            <v>7215</v>
          </cell>
          <cell r="C201" t="str">
            <v xml:space="preserve">  Gastos de Viaje y Viáticos, EXTRANJERO</v>
          </cell>
          <cell r="D201">
            <v>587780</v>
          </cell>
          <cell r="G201">
            <v>587780</v>
          </cell>
          <cell r="H201">
            <v>586054</v>
          </cell>
          <cell r="I201">
            <v>293890</v>
          </cell>
          <cell r="J201">
            <v>293890</v>
          </cell>
          <cell r="L201" t="str">
            <v>38197215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A202">
            <v>3821</v>
          </cell>
          <cell r="C202" t="str">
            <v>Gtos p/ Alimentación de Serv. Publicos de Mando</v>
          </cell>
          <cell r="D202">
            <v>948480</v>
          </cell>
          <cell r="E202">
            <v>0</v>
          </cell>
          <cell r="F202">
            <v>0</v>
          </cell>
          <cell r="G202">
            <v>948480</v>
          </cell>
          <cell r="H202">
            <v>945695</v>
          </cell>
          <cell r="I202">
            <v>474240</v>
          </cell>
          <cell r="J202">
            <v>474240</v>
          </cell>
          <cell r="L202" t="str">
            <v>3821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</row>
        <row r="203">
          <cell r="A203">
            <v>3821</v>
          </cell>
          <cell r="B203">
            <v>7909</v>
          </cell>
          <cell r="C203" t="str">
            <v xml:space="preserve"> Gastos de Ceremonial y Or.</v>
          </cell>
          <cell r="D203">
            <v>948480</v>
          </cell>
          <cell r="G203">
            <v>948480</v>
          </cell>
          <cell r="H203">
            <v>945695</v>
          </cell>
          <cell r="I203">
            <v>474240</v>
          </cell>
          <cell r="J203">
            <v>474240</v>
          </cell>
          <cell r="L203" t="str">
            <v>38217909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</row>
        <row r="204">
          <cell r="A204">
            <v>38000</v>
          </cell>
          <cell r="C204" t="str">
            <v>Otras Partidas</v>
          </cell>
          <cell r="D204">
            <v>7385474</v>
          </cell>
          <cell r="E204">
            <v>0</v>
          </cell>
          <cell r="F204">
            <v>0</v>
          </cell>
          <cell r="G204">
            <v>7385474</v>
          </cell>
          <cell r="H204">
            <v>8363788</v>
          </cell>
          <cell r="I204">
            <v>3692737</v>
          </cell>
          <cell r="J204">
            <v>3692737</v>
          </cell>
          <cell r="L204" t="str">
            <v>38000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</row>
        <row r="205">
          <cell r="A205">
            <v>3820</v>
          </cell>
          <cell r="B205">
            <v>2709</v>
          </cell>
          <cell r="C205" t="str">
            <v xml:space="preserve">      Para funcionarios</v>
          </cell>
          <cell r="D205">
            <v>1620321</v>
          </cell>
          <cell r="G205">
            <v>1620321</v>
          </cell>
          <cell r="H205">
            <v>1815563</v>
          </cell>
          <cell r="I205">
            <v>810160.5</v>
          </cell>
          <cell r="J205">
            <v>810160.5</v>
          </cell>
          <cell r="L205" t="str">
            <v>38202709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</row>
        <row r="206">
          <cell r="A206">
            <v>3820</v>
          </cell>
          <cell r="B206">
            <v>2711</v>
          </cell>
          <cell r="C206" t="str">
            <v xml:space="preserve">      Para empleados</v>
          </cell>
          <cell r="D206">
            <v>1249833</v>
          </cell>
          <cell r="G206">
            <v>1249833</v>
          </cell>
          <cell r="H206">
            <v>2046163</v>
          </cell>
          <cell r="I206">
            <v>624916.5</v>
          </cell>
          <cell r="J206">
            <v>624916.5</v>
          </cell>
          <cell r="L206" t="str">
            <v>38202711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</row>
        <row r="207">
          <cell r="A207">
            <v>3820</v>
          </cell>
          <cell r="B207">
            <v>2707</v>
          </cell>
          <cell r="C207" t="str">
            <v xml:space="preserve">  Gasto de Menaje por Cambio de Adscripción</v>
          </cell>
          <cell r="D207">
            <v>2610456</v>
          </cell>
          <cell r="G207">
            <v>2610456</v>
          </cell>
          <cell r="H207">
            <v>2602791</v>
          </cell>
          <cell r="I207">
            <v>1305228</v>
          </cell>
          <cell r="J207">
            <v>1305228</v>
          </cell>
          <cell r="L207" t="str">
            <v>38202707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</row>
        <row r="208">
          <cell r="A208">
            <v>3830</v>
          </cell>
          <cell r="B208">
            <v>1501</v>
          </cell>
          <cell r="C208" t="str">
            <v>Al Consejo Directivo</v>
          </cell>
          <cell r="D208">
            <v>1664000</v>
          </cell>
          <cell r="G208">
            <v>1664000</v>
          </cell>
          <cell r="H208">
            <v>1659114</v>
          </cell>
          <cell r="I208">
            <v>832000</v>
          </cell>
          <cell r="J208">
            <v>832000</v>
          </cell>
          <cell r="L208" t="str">
            <v>38301501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</row>
        <row r="209">
          <cell r="A209">
            <v>3830</v>
          </cell>
          <cell r="B209">
            <v>1503</v>
          </cell>
          <cell r="C209" t="str">
            <v>Otros Comités</v>
          </cell>
          <cell r="D209">
            <v>240864</v>
          </cell>
          <cell r="G209">
            <v>240864</v>
          </cell>
          <cell r="H209">
            <v>240157</v>
          </cell>
          <cell r="I209">
            <v>120432</v>
          </cell>
          <cell r="J209">
            <v>120432</v>
          </cell>
          <cell r="L209" t="str">
            <v>38301503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</row>
        <row r="210">
          <cell r="A210">
            <v>39000</v>
          </cell>
          <cell r="C210" t="str">
            <v>Otros Conceptos</v>
          </cell>
          <cell r="D210">
            <v>7280000</v>
          </cell>
          <cell r="E210">
            <v>0</v>
          </cell>
          <cell r="F210">
            <v>0</v>
          </cell>
          <cell r="G210">
            <v>7280000</v>
          </cell>
          <cell r="H210">
            <v>7258625</v>
          </cell>
          <cell r="I210">
            <v>3640000</v>
          </cell>
          <cell r="J210">
            <v>3640000</v>
          </cell>
          <cell r="L210" t="str">
            <v>39000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</row>
        <row r="211">
          <cell r="A211">
            <v>3904</v>
          </cell>
          <cell r="B211">
            <v>7922</v>
          </cell>
          <cell r="C211" t="str">
            <v>Erogaciones por Resoluciones judiciales (laudos)</v>
          </cell>
          <cell r="D211">
            <v>7280000</v>
          </cell>
          <cell r="G211">
            <v>7280000</v>
          </cell>
          <cell r="H211">
            <v>7258625</v>
          </cell>
          <cell r="I211">
            <v>3640000</v>
          </cell>
          <cell r="J211">
            <v>3640000</v>
          </cell>
          <cell r="L211" t="str">
            <v>39047922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</row>
        <row r="212">
          <cell r="A212">
            <v>1</v>
          </cell>
          <cell r="B212">
            <v>2</v>
          </cell>
          <cell r="C212">
            <v>3</v>
          </cell>
          <cell r="D212">
            <v>4</v>
          </cell>
          <cell r="E212">
            <v>5</v>
          </cell>
          <cell r="F212">
            <v>6</v>
          </cell>
          <cell r="G212">
            <v>7</v>
          </cell>
          <cell r="H212">
            <v>8</v>
          </cell>
          <cell r="I212">
            <v>9</v>
          </cell>
          <cell r="J212">
            <v>10</v>
          </cell>
          <cell r="K212">
            <v>11</v>
          </cell>
          <cell r="L212">
            <v>12</v>
          </cell>
          <cell r="M212">
            <v>13</v>
          </cell>
          <cell r="N212">
            <v>14</v>
          </cell>
          <cell r="O212">
            <v>15</v>
          </cell>
          <cell r="P212">
            <v>16</v>
          </cell>
          <cell r="Q212">
            <v>17</v>
          </cell>
          <cell r="R212">
            <v>18</v>
          </cell>
          <cell r="S212">
            <v>19</v>
          </cell>
          <cell r="T212">
            <v>20</v>
          </cell>
          <cell r="U212">
            <v>21</v>
          </cell>
          <cell r="V212">
            <v>22</v>
          </cell>
          <cell r="W212">
            <v>23</v>
          </cell>
          <cell r="X212">
            <v>24</v>
          </cell>
        </row>
      </sheetData>
      <sheetData sheetId="1"/>
      <sheetData sheetId="2"/>
      <sheetData sheetId="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3"/>
      <sheetName val="Hoja8"/>
      <sheetName val="Hoja10"/>
      <sheetName val="SALDOS"/>
      <sheetName val="Hoja1"/>
      <sheetName val="INFORME"/>
      <sheetName val="BASE P TABLAS"/>
      <sheetName val=" BASE ORIGINAL PROMOTOR CONRESP"/>
    </sheetNames>
    <sheetDataSet>
      <sheetData sheetId="0"/>
      <sheetData sheetId="1"/>
      <sheetData sheetId="2"/>
      <sheetData sheetId="3">
        <row r="3">
          <cell r="A3">
            <v>11</v>
          </cell>
          <cell r="B3" t="str">
            <v>BANCO DEL ATLANTICO, S.A.</v>
          </cell>
          <cell r="C3">
            <v>38000</v>
          </cell>
        </row>
        <row r="4">
          <cell r="A4">
            <v>17</v>
          </cell>
          <cell r="B4" t="str">
            <v>HSBC MEXICO S.A., INSTITUCION DE BANCA MULTIPLE, G</v>
          </cell>
          <cell r="C4">
            <v>2541120</v>
          </cell>
        </row>
        <row r="5">
          <cell r="A5">
            <v>23</v>
          </cell>
          <cell r="B5" t="str">
            <v>BANCO NACIONAL DE MEXICO,  S.A.</v>
          </cell>
          <cell r="C5">
            <v>11148519.4</v>
          </cell>
        </row>
        <row r="6">
          <cell r="A6">
            <v>30</v>
          </cell>
          <cell r="B6" t="str">
            <v>BANCO DEL  BAJIO S.A.</v>
          </cell>
          <cell r="C6">
            <v>48084443.162042513</v>
          </cell>
        </row>
        <row r="7">
          <cell r="A7">
            <v>32</v>
          </cell>
          <cell r="B7" t="str">
            <v>IXE BANCO, S.A.</v>
          </cell>
          <cell r="C7">
            <v>2620496.8311853604</v>
          </cell>
        </row>
        <row r="8">
          <cell r="A8">
            <v>37</v>
          </cell>
          <cell r="B8" t="str">
            <v>BANCO INTERACCIONES, S.A.</v>
          </cell>
          <cell r="C8">
            <v>3836471.49912987</v>
          </cell>
        </row>
        <row r="9">
          <cell r="A9">
            <v>42</v>
          </cell>
          <cell r="B9" t="str">
            <v>BANCA MIFEL, S.A. INSTITUCION DE BANCA MULTIPLE, G</v>
          </cell>
          <cell r="C9">
            <v>13919406.359999999</v>
          </cell>
        </row>
        <row r="10">
          <cell r="A10">
            <v>43</v>
          </cell>
          <cell r="B10" t="str">
            <v>BANCO NACIONAL DE CREDITO RURAL S.N.C. (EN LIQUIDA</v>
          </cell>
          <cell r="C10">
            <v>26361701.589999996</v>
          </cell>
        </row>
        <row r="11">
          <cell r="A11">
            <v>58</v>
          </cell>
          <cell r="B11" t="str">
            <v>BANCO REGIONAL DE MONTERREY, S.A</v>
          </cell>
          <cell r="C11">
            <v>16952572.312038448</v>
          </cell>
        </row>
        <row r="12">
          <cell r="A12">
            <v>59</v>
          </cell>
          <cell r="B12" t="str">
            <v>INVEX, S.A.</v>
          </cell>
          <cell r="C12">
            <v>43897247.648809232</v>
          </cell>
        </row>
        <row r="13">
          <cell r="A13">
            <v>62</v>
          </cell>
          <cell r="B13" t="str">
            <v>BANCA AFIRME S.A.</v>
          </cell>
          <cell r="C13">
            <v>13947869.068645574</v>
          </cell>
        </row>
        <row r="14">
          <cell r="A14">
            <v>64</v>
          </cell>
          <cell r="B14" t="str">
            <v>FONDO DE GTIA.Y FTO.A LA AGRI.GANAD. Y AVICULTURA.</v>
          </cell>
          <cell r="C14">
            <v>9923806.3099999987</v>
          </cell>
        </row>
        <row r="15">
          <cell r="A15">
            <v>210</v>
          </cell>
          <cell r="B15" t="str">
            <v>SCOTIABANK INVERLAT, S.A.</v>
          </cell>
          <cell r="C15">
            <v>20000000</v>
          </cell>
        </row>
        <row r="16">
          <cell r="A16">
            <v>672</v>
          </cell>
          <cell r="B16" t="str">
            <v>BANCO SANTANDER, S.A.,  INSTITUCION DE BANCA MULTI</v>
          </cell>
          <cell r="C16">
            <v>624999.9</v>
          </cell>
        </row>
        <row r="17">
          <cell r="A17">
            <v>680</v>
          </cell>
          <cell r="B17" t="str">
            <v>ARRENDADORA BANREGIO, S.A. DE C.V. OAC BGF</v>
          </cell>
          <cell r="C17">
            <v>7458049.5469013462</v>
          </cell>
        </row>
        <row r="18">
          <cell r="A18">
            <v>20069</v>
          </cell>
          <cell r="B18" t="str">
            <v>ALGODONERA COMERCIAL MEXICANA, S. A. DE C</v>
          </cell>
          <cell r="C18">
            <v>10415930</v>
          </cell>
        </row>
        <row r="19">
          <cell r="A19">
            <v>31809</v>
          </cell>
          <cell r="B19" t="str">
            <v>COMISION FEDERAL DE ELECTRICIDAD</v>
          </cell>
          <cell r="C19">
            <v>758877314.00833571</v>
          </cell>
        </row>
        <row r="20">
          <cell r="A20">
            <v>35504</v>
          </cell>
          <cell r="B20" t="str">
            <v>SECRETARIA DE HACIENDA Y CREDITO PUBLICO</v>
          </cell>
          <cell r="C20">
            <v>12936690.540000001</v>
          </cell>
        </row>
        <row r="21">
          <cell r="A21">
            <v>61632</v>
          </cell>
          <cell r="B21" t="str">
            <v>AIRSYSTEM, S.A. DE C.V.</v>
          </cell>
          <cell r="C21">
            <v>1419190</v>
          </cell>
        </row>
        <row r="22">
          <cell r="A22">
            <v>98969</v>
          </cell>
          <cell r="B22" t="str">
            <v>SUBLI IMPRESOS MURR, S.A. DE C.V.</v>
          </cell>
          <cell r="C22">
            <v>165641.51999999999</v>
          </cell>
        </row>
        <row r="23">
          <cell r="A23">
            <v>108270</v>
          </cell>
          <cell r="B23" t="str">
            <v>CITROFRUT, S.A. DE C.V.</v>
          </cell>
          <cell r="C23">
            <v>10000000</v>
          </cell>
        </row>
        <row r="24">
          <cell r="A24">
            <v>113152</v>
          </cell>
          <cell r="B24" t="str">
            <v>CEMEX S.A.B. DE CV</v>
          </cell>
          <cell r="C24">
            <v>70000000</v>
          </cell>
        </row>
        <row r="25">
          <cell r="A25">
            <v>120893</v>
          </cell>
          <cell r="B25" t="str">
            <v>SAMU, S.A. DE C.V.</v>
          </cell>
          <cell r="C25">
            <v>906693.23643183708</v>
          </cell>
        </row>
        <row r="26">
          <cell r="A26">
            <v>129771</v>
          </cell>
          <cell r="B26" t="str">
            <v>FABRICA DE MUEBLES GUANAJUATO  S.A. DE C.V.</v>
          </cell>
          <cell r="C26">
            <v>2051828.28</v>
          </cell>
        </row>
        <row r="27">
          <cell r="A27">
            <v>131633</v>
          </cell>
          <cell r="B27" t="str">
            <v>FARMAQUIMIA, S. A. DE C. V.</v>
          </cell>
          <cell r="C27">
            <v>259817.75</v>
          </cell>
        </row>
        <row r="28">
          <cell r="A28">
            <v>138938</v>
          </cell>
          <cell r="B28" t="str">
            <v>ARNIME, S.A. DE C.V.</v>
          </cell>
          <cell r="C28">
            <v>371900</v>
          </cell>
        </row>
        <row r="29">
          <cell r="A29">
            <v>140030</v>
          </cell>
          <cell r="B29" t="str">
            <v>CANELS, S.A. DE C.V.</v>
          </cell>
          <cell r="C29">
            <v>3851032</v>
          </cell>
        </row>
        <row r="30">
          <cell r="A30">
            <v>140495</v>
          </cell>
          <cell r="B30" t="str">
            <v>QUIMICA FOLIAR, S.A DE C.V.</v>
          </cell>
          <cell r="C30">
            <v>315704.23162583518</v>
          </cell>
        </row>
        <row r="31">
          <cell r="A31">
            <v>140543</v>
          </cell>
          <cell r="B31" t="str">
            <v>TEXTILES DENIM, S.A. DE C.V.</v>
          </cell>
          <cell r="C31">
            <v>813369.82406246895</v>
          </cell>
        </row>
        <row r="32">
          <cell r="A32">
            <v>141485</v>
          </cell>
          <cell r="B32" t="str">
            <v>GRUPO ARTESA, S.A. DE C.V.</v>
          </cell>
          <cell r="C32">
            <v>94563.47</v>
          </cell>
        </row>
        <row r="33">
          <cell r="A33">
            <v>141964</v>
          </cell>
          <cell r="B33" t="str">
            <v>VINOMEX, S.A. DE C.V.</v>
          </cell>
          <cell r="C33">
            <v>130780.27</v>
          </cell>
        </row>
        <row r="34">
          <cell r="A34">
            <v>142432</v>
          </cell>
          <cell r="B34" t="str">
            <v>COMPEAN INTERNATIONAL S.A. DE C.V.</v>
          </cell>
          <cell r="C34">
            <v>583600</v>
          </cell>
        </row>
        <row r="35">
          <cell r="A35">
            <v>143671</v>
          </cell>
          <cell r="B35" t="str">
            <v>COMPA?IA MINERA AUTLAN, S.A.B. DE C.V.</v>
          </cell>
          <cell r="C35">
            <v>13773242.259999994</v>
          </cell>
        </row>
        <row r="36">
          <cell r="A36">
            <v>143901</v>
          </cell>
          <cell r="B36" t="str">
            <v>DEACERO SA DE CV</v>
          </cell>
          <cell r="C36">
            <v>100000000</v>
          </cell>
        </row>
        <row r="37">
          <cell r="A37">
            <v>144629</v>
          </cell>
          <cell r="B37" t="str">
            <v>COMERCIALIZADORA Y DISTRIBUIDORA DELSA, S.A. C.V.</v>
          </cell>
          <cell r="C37">
            <v>1125000</v>
          </cell>
        </row>
        <row r="38">
          <cell r="A38">
            <v>144637</v>
          </cell>
          <cell r="B38" t="str">
            <v>GRUPO INDUSTRIAL OJINAGA, S.A. DE C.V.</v>
          </cell>
          <cell r="C38">
            <v>113243.59</v>
          </cell>
        </row>
        <row r="39">
          <cell r="A39">
            <v>146237</v>
          </cell>
          <cell r="B39" t="str">
            <v>PUERTAS FINAS DE MADERA DE MONTEALBAN, S.A. DE C.V</v>
          </cell>
          <cell r="C39">
            <v>4000000</v>
          </cell>
        </row>
        <row r="40">
          <cell r="A40">
            <v>147294</v>
          </cell>
          <cell r="B40" t="str">
            <v>INDESIN, S.A. DE C.V. (ANTES INTERPROS SA DE C.V</v>
          </cell>
          <cell r="C40">
            <v>98280</v>
          </cell>
        </row>
        <row r="41">
          <cell r="A41">
            <v>154242</v>
          </cell>
          <cell r="B41" t="str">
            <v>NAVIERA ARMAMEX, S.A. DE C.V.</v>
          </cell>
          <cell r="C41">
            <v>375416.69</v>
          </cell>
        </row>
        <row r="42">
          <cell r="A42">
            <v>155441</v>
          </cell>
          <cell r="B42" t="str">
            <v>MINISTERIO DE FINANZAS Y PLANEACION DEL GOBIERNO</v>
          </cell>
          <cell r="C42">
            <v>1086852.05</v>
          </cell>
        </row>
        <row r="43">
          <cell r="A43">
            <v>156167</v>
          </cell>
          <cell r="B43" t="str">
            <v>PESCASUR, S.A. DE C.V.</v>
          </cell>
          <cell r="C43">
            <v>200000</v>
          </cell>
        </row>
        <row r="44">
          <cell r="A44">
            <v>157069</v>
          </cell>
          <cell r="B44" t="str">
            <v>GRUPO AGROINDUSTRIAL SAN MIGUEL, S.P.R DE R.L.</v>
          </cell>
          <cell r="C44">
            <v>741771.06</v>
          </cell>
        </row>
        <row r="45">
          <cell r="A45">
            <v>157542</v>
          </cell>
          <cell r="B45" t="str">
            <v>PESQUERA MAZCU I, S.A. DE C.V.</v>
          </cell>
          <cell r="C45">
            <v>210392.01</v>
          </cell>
        </row>
        <row r="46">
          <cell r="A46">
            <v>163504</v>
          </cell>
          <cell r="B46" t="str">
            <v>MANUFACTURERA ORZU DE MEXICO, S.A. DE C.V.</v>
          </cell>
          <cell r="C46">
            <v>82318.14</v>
          </cell>
        </row>
        <row r="47">
          <cell r="A47">
            <v>165000</v>
          </cell>
          <cell r="B47" t="str">
            <v>CONEXP, S.A. DE C.V.</v>
          </cell>
          <cell r="C47">
            <v>59962.309405516542</v>
          </cell>
        </row>
        <row r="48">
          <cell r="A48">
            <v>167486</v>
          </cell>
          <cell r="B48" t="str">
            <v>CAD DISENOS E INGENIERIA, S.A. DE C.V.</v>
          </cell>
          <cell r="C48">
            <v>301479</v>
          </cell>
        </row>
        <row r="49">
          <cell r="A49">
            <v>167607</v>
          </cell>
          <cell r="B49" t="str">
            <v>MUEBLES DIXY, S.A. DE C.V.</v>
          </cell>
          <cell r="C49">
            <v>300000</v>
          </cell>
        </row>
        <row r="50">
          <cell r="A50">
            <v>168784</v>
          </cell>
          <cell r="B50" t="str">
            <v>SKYTEX MEXICO, SA DE CV</v>
          </cell>
          <cell r="C50">
            <v>18040773.017862458</v>
          </cell>
        </row>
        <row r="51">
          <cell r="A51">
            <v>170805</v>
          </cell>
          <cell r="B51" t="str">
            <v>HYLSA, S.A. DE C.V.</v>
          </cell>
          <cell r="C51">
            <v>14633333.17</v>
          </cell>
        </row>
        <row r="52">
          <cell r="A52">
            <v>174680</v>
          </cell>
          <cell r="B52" t="str">
            <v>ARTICULOS ELECTRICOS INDUSTRIALES DEL CARMEN, S.A.</v>
          </cell>
          <cell r="C52">
            <v>3827259.6223727041</v>
          </cell>
        </row>
        <row r="53">
          <cell r="A53">
            <v>174944</v>
          </cell>
          <cell r="B53" t="str">
            <v>IMPRESOS PROFESIONALES DEL CENTRO S.A. DE C.V.</v>
          </cell>
          <cell r="C53">
            <v>275180.42433477903</v>
          </cell>
        </row>
        <row r="54">
          <cell r="A54">
            <v>178783</v>
          </cell>
          <cell r="B54" t="str">
            <v>DISENO EN FIERRO Y MADERA, S.A. DE C.V.</v>
          </cell>
          <cell r="C54">
            <v>182000</v>
          </cell>
        </row>
        <row r="55">
          <cell r="A55">
            <v>181104</v>
          </cell>
          <cell r="B55" t="str">
            <v>EQUIPOS INOXIDABLES DEL NORTE, S.A. DE C.V.</v>
          </cell>
          <cell r="C55">
            <v>1298725.3600000001</v>
          </cell>
        </row>
        <row r="56">
          <cell r="A56">
            <v>182622</v>
          </cell>
          <cell r="B56" t="str">
            <v>CERREY SA DE CV</v>
          </cell>
          <cell r="C56">
            <v>10066481.68</v>
          </cell>
        </row>
        <row r="57">
          <cell r="A57">
            <v>185449</v>
          </cell>
          <cell r="B57" t="str">
            <v>PROMOTORA TURISTICA SANTO DOMINGO, S.A. DE C.V.</v>
          </cell>
          <cell r="C57">
            <v>634359.37</v>
          </cell>
        </row>
        <row r="58">
          <cell r="A58">
            <v>190564</v>
          </cell>
          <cell r="B58" t="str">
            <v>BEIFE, S.P.R. DE R.L.</v>
          </cell>
          <cell r="C58">
            <v>34669.43</v>
          </cell>
        </row>
        <row r="59">
          <cell r="A59">
            <v>192302</v>
          </cell>
          <cell r="B59" t="str">
            <v>AGRICOLA BELTRAN, S.A. DE C.V.</v>
          </cell>
          <cell r="C59">
            <v>702040</v>
          </cell>
        </row>
        <row r="60">
          <cell r="A60">
            <v>193842</v>
          </cell>
          <cell r="B60" t="str">
            <v>INDUSTRIAS DEUTSCH, S.A. DE C.V.</v>
          </cell>
          <cell r="C60">
            <v>273694.51</v>
          </cell>
        </row>
        <row r="61">
          <cell r="A61">
            <v>196361</v>
          </cell>
          <cell r="B61" t="str">
            <v>FUNDICION AUXILIAR METALURGICA, S.A. DE C.V.</v>
          </cell>
          <cell r="C61">
            <v>101764.46</v>
          </cell>
        </row>
        <row r="62">
          <cell r="A62">
            <v>196383</v>
          </cell>
          <cell r="B62" t="str">
            <v>TENERIA AZTECA, S DE R. L. DE C.V.</v>
          </cell>
          <cell r="C62">
            <v>285495</v>
          </cell>
        </row>
        <row r="63">
          <cell r="A63">
            <v>199485</v>
          </cell>
          <cell r="B63" t="str">
            <v>ESPECIAS NATURALES ALIMENTICIAS. S.A. DE C.V.</v>
          </cell>
          <cell r="C63">
            <v>200000</v>
          </cell>
        </row>
        <row r="64">
          <cell r="A64">
            <v>201685</v>
          </cell>
          <cell r="B64" t="str">
            <v>UNIFORMES INDUSTRIALES HERCULES, S.A. DE C.V.</v>
          </cell>
          <cell r="C64">
            <v>273908.09999999998</v>
          </cell>
        </row>
        <row r="65">
          <cell r="A65">
            <v>204127</v>
          </cell>
          <cell r="B65" t="str">
            <v>CHIHUAHUA MADERERA, S.A. DE C.V.</v>
          </cell>
          <cell r="C65">
            <v>210743.67</v>
          </cell>
        </row>
        <row r="66">
          <cell r="A66">
            <v>208208</v>
          </cell>
          <cell r="B66" t="str">
            <v>KENTEK, S.A. DE C.V.</v>
          </cell>
          <cell r="C66">
            <v>19232.75</v>
          </cell>
        </row>
        <row r="67">
          <cell r="A67">
            <v>209044</v>
          </cell>
          <cell r="B67" t="str">
            <v>MOLDEO Y CENTRIFUGADO DE METALES, S.A. DE C.V.</v>
          </cell>
          <cell r="C67">
            <v>50000</v>
          </cell>
        </row>
        <row r="68">
          <cell r="A68">
            <v>220462</v>
          </cell>
          <cell r="B68" t="str">
            <v>GRUPO PALANCAS, S.A. DE C.V.</v>
          </cell>
          <cell r="C68">
            <v>269200</v>
          </cell>
        </row>
        <row r="69">
          <cell r="A69">
            <v>222288</v>
          </cell>
          <cell r="B69" t="str">
            <v>BANCOMEXT FID WARNACO TETLA TLAXCALA</v>
          </cell>
          <cell r="C69">
            <v>4455671.95</v>
          </cell>
        </row>
        <row r="70">
          <cell r="A70">
            <v>222321</v>
          </cell>
          <cell r="B70" t="str">
            <v>BANCOMEXT FID WARNACO HUAMANTLA TLAXCALA</v>
          </cell>
          <cell r="C70">
            <v>3261960</v>
          </cell>
        </row>
        <row r="71">
          <cell r="A71">
            <v>224829</v>
          </cell>
          <cell r="B71" t="str">
            <v>FERRO ARTE DE MEXICO, S.A. DE C.V.</v>
          </cell>
          <cell r="C71">
            <v>450000</v>
          </cell>
        </row>
        <row r="72">
          <cell r="A72">
            <v>227227</v>
          </cell>
          <cell r="B72" t="str">
            <v>CONSTRUCCIONES MECANICAS MONCLOVA, S.A. DE C.V.</v>
          </cell>
          <cell r="C72">
            <v>1577843.44</v>
          </cell>
        </row>
        <row r="73">
          <cell r="A73">
            <v>227909</v>
          </cell>
          <cell r="B73" t="str">
            <v>CORTE NIBLADO Y CONFORMADO, S.A. DE C.V.</v>
          </cell>
          <cell r="C73">
            <v>265096.52489112114</v>
          </cell>
        </row>
        <row r="74">
          <cell r="A74">
            <v>234322</v>
          </cell>
          <cell r="B74" t="str">
            <v>AUTOEDICIONES DEL POTOSI, S.A. DE C .V.</v>
          </cell>
          <cell r="C74">
            <v>13525.332948612753</v>
          </cell>
        </row>
        <row r="75">
          <cell r="A75">
            <v>234840</v>
          </cell>
          <cell r="B75" t="str">
            <v>GRAFI PACK DE MEXICO, S.A. DE C.V.</v>
          </cell>
          <cell r="C75">
            <v>229461.67912500113</v>
          </cell>
        </row>
        <row r="76">
          <cell r="A76">
            <v>241440</v>
          </cell>
          <cell r="B76" t="str">
            <v>MARENA DEL PACIFICO INMOBILIARIA S.A. DE C.V.</v>
          </cell>
          <cell r="C76">
            <v>4179863.45</v>
          </cell>
        </row>
        <row r="77">
          <cell r="A77">
            <v>241660</v>
          </cell>
          <cell r="B77" t="str">
            <v>MURCAR S.A. DE C.V.</v>
          </cell>
          <cell r="C77">
            <v>373000</v>
          </cell>
        </row>
        <row r="78">
          <cell r="A78">
            <v>248226</v>
          </cell>
          <cell r="B78" t="str">
            <v>TEXTILES LA GAVIOTA, S.A. DE C.V.</v>
          </cell>
          <cell r="C78">
            <v>159844.82999999999</v>
          </cell>
        </row>
        <row r="79">
          <cell r="A79">
            <v>249140</v>
          </cell>
          <cell r="B79" t="str">
            <v>INDUSTRIAS DE CULIACAN, S.A. DE C.V.</v>
          </cell>
          <cell r="C79">
            <v>2591624.12</v>
          </cell>
        </row>
        <row r="80">
          <cell r="A80">
            <v>249744</v>
          </cell>
          <cell r="B80" t="str">
            <v>CHASE MANHATTAN SECURITIES LTD</v>
          </cell>
          <cell r="C80">
            <v>16576924.201348182</v>
          </cell>
        </row>
        <row r="81">
          <cell r="A81">
            <v>249766</v>
          </cell>
          <cell r="B81" t="str">
            <v>CITICORP AMERICA INC.</v>
          </cell>
          <cell r="C81">
            <v>16576924.201348182</v>
          </cell>
        </row>
        <row r="82">
          <cell r="A82">
            <v>251405</v>
          </cell>
          <cell r="B82" t="str">
            <v>BANCO INTERNACIONAL/FIDEICOMISO NUM. 10984-3 L.T.</v>
          </cell>
          <cell r="C82">
            <v>4855249.5</v>
          </cell>
        </row>
        <row r="83">
          <cell r="A83">
            <v>251449</v>
          </cell>
          <cell r="B83" t="str">
            <v>BANCO INTERNACIONAL/FIDEICOMISO NUM. 11135-0 SUBES</v>
          </cell>
          <cell r="C83">
            <v>3136334</v>
          </cell>
        </row>
        <row r="84">
          <cell r="A84">
            <v>256190</v>
          </cell>
          <cell r="B84" t="str">
            <v>INDUSTRIAS ISLAS, S.A. DE C.V.</v>
          </cell>
          <cell r="C84">
            <v>403947.04</v>
          </cell>
        </row>
        <row r="85">
          <cell r="A85">
            <v>264407</v>
          </cell>
          <cell r="B85" t="str">
            <v>ADOLFO JUAN QUEVEDO TORRES</v>
          </cell>
          <cell r="C85">
            <v>16400</v>
          </cell>
        </row>
        <row r="86">
          <cell r="A86">
            <v>266300</v>
          </cell>
          <cell r="B86" t="str">
            <v>GRUPO POSADAS, S.A. DE C.V.</v>
          </cell>
          <cell r="C86">
            <v>14400000</v>
          </cell>
        </row>
        <row r="87">
          <cell r="A87">
            <v>268708</v>
          </cell>
          <cell r="B87" t="str">
            <v>CRONI. S.A. DE C.V.</v>
          </cell>
          <cell r="C87">
            <v>368738.56</v>
          </cell>
        </row>
        <row r="88">
          <cell r="A88">
            <v>274550</v>
          </cell>
          <cell r="B88" t="str">
            <v>FLORAL DECORATIVA S.A. DE C.V.</v>
          </cell>
          <cell r="C88">
            <v>174850</v>
          </cell>
        </row>
        <row r="89">
          <cell r="A89">
            <v>276408</v>
          </cell>
          <cell r="B89" t="str">
            <v>MARIA AMALIA GUADALUPE TORIELLO ELORZA</v>
          </cell>
          <cell r="C89">
            <v>187500</v>
          </cell>
        </row>
        <row r="90">
          <cell r="A90">
            <v>279202</v>
          </cell>
          <cell r="B90" t="str">
            <v>FUNDIDORA DE CANANEA, S.A. DE C.V.</v>
          </cell>
          <cell r="C90">
            <v>932604.17</v>
          </cell>
        </row>
        <row r="91">
          <cell r="A91">
            <v>288453</v>
          </cell>
          <cell r="B91" t="str">
            <v>ACUICOLA 11 DE DICIEMBRE, S.A. DE C.V.</v>
          </cell>
          <cell r="C91">
            <v>127133.32</v>
          </cell>
        </row>
        <row r="92">
          <cell r="A92">
            <v>288552</v>
          </cell>
          <cell r="B92" t="str">
            <v>11 DE DICIEMBRE DE 1996, S.P.R. DE R.I.</v>
          </cell>
          <cell r="C92">
            <v>1244602.19</v>
          </cell>
        </row>
        <row r="93">
          <cell r="A93">
            <v>335082</v>
          </cell>
          <cell r="B93" t="str">
            <v>KALTEX TEXTILES, S.A. DE C.V.</v>
          </cell>
          <cell r="C93">
            <v>48199600.090000004</v>
          </cell>
        </row>
        <row r="94">
          <cell r="A94">
            <v>406010</v>
          </cell>
          <cell r="B94" t="str">
            <v>MAQUILAS ZULY, S.A. DE C.V.</v>
          </cell>
          <cell r="C94">
            <v>79486.039999999994</v>
          </cell>
        </row>
        <row r="95">
          <cell r="A95">
            <v>408504</v>
          </cell>
          <cell r="B95" t="str">
            <v>TALLERES DIVA.S.A. DE C.V.</v>
          </cell>
          <cell r="C95">
            <v>42511.71</v>
          </cell>
        </row>
        <row r="96">
          <cell r="A96">
            <v>409347</v>
          </cell>
          <cell r="B96" t="str">
            <v>DESARROLLO E INVESTIGACION, S.A. DE C.V.</v>
          </cell>
          <cell r="C96">
            <v>294049.77</v>
          </cell>
        </row>
        <row r="97">
          <cell r="A97">
            <v>501654</v>
          </cell>
          <cell r="B97" t="str">
            <v>CONGELADORA AMERICA, S.A. DE C.V.</v>
          </cell>
          <cell r="C97">
            <v>858571.43</v>
          </cell>
        </row>
        <row r="98">
          <cell r="A98">
            <v>501662</v>
          </cell>
          <cell r="B98" t="str">
            <v>SIERRA PARAISO HOTEL Y CENTRO DE CONVENCION SA CV</v>
          </cell>
          <cell r="C98">
            <v>313233.84999999998</v>
          </cell>
        </row>
        <row r="99">
          <cell r="A99">
            <v>502751</v>
          </cell>
          <cell r="B99" t="str">
            <v>FREXPORT, S.A. DE C.V.</v>
          </cell>
          <cell r="C99">
            <v>424708.44</v>
          </cell>
        </row>
        <row r="100">
          <cell r="A100">
            <v>503057</v>
          </cell>
          <cell r="B100" t="str">
            <v>CITRICOS VEGA HERMANOS, S.A. DE C.V.</v>
          </cell>
          <cell r="C100">
            <v>440000</v>
          </cell>
        </row>
        <row r="101">
          <cell r="A101">
            <v>503198</v>
          </cell>
          <cell r="B101" t="str">
            <v>GRUPO ALTEX, S.A. DE C.V.</v>
          </cell>
          <cell r="C101">
            <v>23000000</v>
          </cell>
        </row>
        <row r="102">
          <cell r="A102">
            <v>503280</v>
          </cell>
          <cell r="B102" t="str">
            <v>GRUPO FREZA, S.A. DE C.V.</v>
          </cell>
          <cell r="C102">
            <v>526487.05000000005</v>
          </cell>
        </row>
        <row r="103">
          <cell r="A103">
            <v>503851</v>
          </cell>
          <cell r="B103" t="str">
            <v>FRUTAS Y VEGETALES DE ZAMORA, S.A. DE C.V.</v>
          </cell>
          <cell r="C103">
            <v>2000000</v>
          </cell>
        </row>
        <row r="104">
          <cell r="A104">
            <v>503991</v>
          </cell>
          <cell r="B104" t="str">
            <v>PESCAMAR DE MANZANILLO, S.A. DE C.V.</v>
          </cell>
          <cell r="C104">
            <v>200000</v>
          </cell>
        </row>
        <row r="105">
          <cell r="A105">
            <v>507852</v>
          </cell>
          <cell r="B105" t="str">
            <v>CENTRO VACACIONAL MIRAMAR SOLIDARIDAD, S.A. DE C.V</v>
          </cell>
          <cell r="C105">
            <v>2286822.98</v>
          </cell>
        </row>
        <row r="106">
          <cell r="A106">
            <v>507919</v>
          </cell>
          <cell r="B106" t="str">
            <v>INMOBILIARIA RECREO LAGUNERO, SA DE CV.</v>
          </cell>
          <cell r="C106">
            <v>410644.83016690268</v>
          </cell>
        </row>
        <row r="107">
          <cell r="A107">
            <v>509911</v>
          </cell>
          <cell r="B107" t="str">
            <v>TURISMO DEL CARIBE MEXICANO S.A. DE C.V.</v>
          </cell>
          <cell r="C107">
            <v>7070075.2400000002</v>
          </cell>
        </row>
        <row r="108">
          <cell r="A108">
            <v>510000</v>
          </cell>
          <cell r="B108" t="str">
            <v>CARTOGRAPHIC,S.A DE C.V</v>
          </cell>
          <cell r="C108">
            <v>79966.594230994655</v>
          </cell>
        </row>
        <row r="109">
          <cell r="A109">
            <v>510407</v>
          </cell>
          <cell r="B109" t="str">
            <v>IMPRENTA OCHOA, S.A. DE C.V.</v>
          </cell>
          <cell r="C109">
            <v>248665.3</v>
          </cell>
        </row>
        <row r="110">
          <cell r="A110">
            <v>511571</v>
          </cell>
          <cell r="B110" t="str">
            <v>EXPO MEXICO, S.A DE C.V.</v>
          </cell>
          <cell r="C110">
            <v>25786397.25</v>
          </cell>
        </row>
        <row r="111">
          <cell r="A111">
            <v>512628</v>
          </cell>
          <cell r="B111" t="str">
            <v>PROMOTORA CANCUN SUNSET CLUBS, S.A. DE C.V.</v>
          </cell>
          <cell r="C111">
            <v>14009762.040000001</v>
          </cell>
        </row>
        <row r="112">
          <cell r="A112">
            <v>514790</v>
          </cell>
          <cell r="B112" t="str">
            <v>INDUSTRIAS SOLA BASIC SA DE CV</v>
          </cell>
          <cell r="C112">
            <v>517112.79</v>
          </cell>
        </row>
        <row r="113">
          <cell r="A113">
            <v>515432</v>
          </cell>
          <cell r="B113" t="str">
            <v>AGROS CITRICOS, S.A. DE C.V.</v>
          </cell>
          <cell r="C113">
            <v>1906982.55</v>
          </cell>
        </row>
        <row r="114">
          <cell r="A114">
            <v>516176</v>
          </cell>
          <cell r="B114" t="str">
            <v>E.R. PROCESOS, S.A. DE C.V.</v>
          </cell>
          <cell r="C114">
            <v>125875.76530842271</v>
          </cell>
        </row>
        <row r="115">
          <cell r="A115">
            <v>517181</v>
          </cell>
          <cell r="B115" t="str">
            <v>CELULOSA DE FIBRAS MEXICANAS, S.A. DE C.V.</v>
          </cell>
          <cell r="C115">
            <v>4066323.7279424365</v>
          </cell>
        </row>
        <row r="116">
          <cell r="A116">
            <v>517183</v>
          </cell>
          <cell r="B116" t="str">
            <v>GRUPO LEOS HERMANOS, S.A. DE C.V.</v>
          </cell>
          <cell r="C116">
            <v>137893</v>
          </cell>
        </row>
        <row r="117">
          <cell r="A117">
            <v>517189</v>
          </cell>
          <cell r="B117" t="str">
            <v>CERAMICA ANTIQUE, S.A. DE C.V.</v>
          </cell>
          <cell r="C117">
            <v>186666.88</v>
          </cell>
        </row>
        <row r="118">
          <cell r="A118">
            <v>517359</v>
          </cell>
          <cell r="B118" t="str">
            <v>TABLEROS Y CHAPAS DE GUERRERO, S.A. DE C.V.</v>
          </cell>
          <cell r="C118">
            <v>1000000</v>
          </cell>
        </row>
        <row r="119">
          <cell r="A119">
            <v>517398</v>
          </cell>
          <cell r="B119" t="str">
            <v>PROMOTORA MEXICANA DEL CARIBE, S.A. DE C.V.</v>
          </cell>
          <cell r="C119">
            <v>5892857.1100000003</v>
          </cell>
        </row>
        <row r="120">
          <cell r="A120">
            <v>517596</v>
          </cell>
          <cell r="B120" t="str">
            <v>HOTEL EL CASTELLANO, S.A. DE C.V.</v>
          </cell>
          <cell r="C120">
            <v>259537</v>
          </cell>
        </row>
        <row r="121">
          <cell r="A121">
            <v>517621</v>
          </cell>
          <cell r="B121" t="str">
            <v>JUGUETES DAMAR, S.A. DE C.V.</v>
          </cell>
          <cell r="C121">
            <v>3500000</v>
          </cell>
        </row>
        <row r="122">
          <cell r="A122">
            <v>517625</v>
          </cell>
          <cell r="B122" t="str">
            <v>COMPANIA HOTELERA LOS CABOS, S.A. DE C.V.</v>
          </cell>
          <cell r="C122">
            <v>13173832.610000001</v>
          </cell>
        </row>
        <row r="123">
          <cell r="A123">
            <v>517756</v>
          </cell>
          <cell r="B123" t="str">
            <v>INMOBILIARIA CC, S.A. DE C.V.</v>
          </cell>
          <cell r="C123">
            <v>1984205.6829764748</v>
          </cell>
        </row>
        <row r="124">
          <cell r="A124">
            <v>517765</v>
          </cell>
          <cell r="B124" t="str">
            <v>CORPORACION HOTELERA DE CD. JUAREZ, S.A. DE C.V.</v>
          </cell>
          <cell r="C124">
            <v>1166684</v>
          </cell>
        </row>
        <row r="125">
          <cell r="A125">
            <v>517781</v>
          </cell>
          <cell r="B125" t="str">
            <v>BORDARTE, S.A. DE C.V.</v>
          </cell>
          <cell r="C125">
            <v>28333.4</v>
          </cell>
        </row>
        <row r="126">
          <cell r="A126">
            <v>517805</v>
          </cell>
          <cell r="B126" t="str">
            <v>AIR TEMP DE MEXICO, S.A. DE C.V.</v>
          </cell>
          <cell r="C126">
            <v>1199100</v>
          </cell>
        </row>
        <row r="127">
          <cell r="A127">
            <v>517846</v>
          </cell>
          <cell r="B127" t="str">
            <v>NATURAFRUT BAUTISTA, S.P.R. DE R.L. DE C.V.</v>
          </cell>
          <cell r="C127">
            <v>50000</v>
          </cell>
        </row>
        <row r="128">
          <cell r="A128">
            <v>518080</v>
          </cell>
          <cell r="B128" t="str">
            <v>HUERTAS EL MAGUEY, S.P.R. DE R.L. DE C.V.</v>
          </cell>
          <cell r="C128">
            <v>185750</v>
          </cell>
        </row>
        <row r="129">
          <cell r="A129">
            <v>518086</v>
          </cell>
          <cell r="B129" t="str">
            <v>GRUPO PIPSAMEX S.A. DE C.V.</v>
          </cell>
          <cell r="C129">
            <v>7777237.8099999996</v>
          </cell>
        </row>
        <row r="130">
          <cell r="A130">
            <v>520473</v>
          </cell>
          <cell r="B130" t="str">
            <v>FABRICA DE CALZADO RILO S.A. DE C.V.</v>
          </cell>
          <cell r="C130">
            <v>492208.16</v>
          </cell>
        </row>
        <row r="131">
          <cell r="A131">
            <v>521281</v>
          </cell>
          <cell r="B131" t="str">
            <v>MEDALLAS RENEE  S.A. DE C.V.</v>
          </cell>
          <cell r="C131">
            <v>420800</v>
          </cell>
        </row>
        <row r="132">
          <cell r="A132">
            <v>526788</v>
          </cell>
          <cell r="B132" t="str">
            <v>HILASAL MEXICANA S.A.B. DE C.V.</v>
          </cell>
          <cell r="C132">
            <v>5000000</v>
          </cell>
        </row>
        <row r="133">
          <cell r="A133">
            <v>534600</v>
          </cell>
          <cell r="B133" t="str">
            <v>CAFES NECTAR, S.A. DE C.V.</v>
          </cell>
          <cell r="C133">
            <v>228410</v>
          </cell>
        </row>
        <row r="134">
          <cell r="A134">
            <v>2001268</v>
          </cell>
          <cell r="B134" t="str">
            <v>ALUMINIOS Y TRITURADOS DEL NORTE, S.A. DE C.V.</v>
          </cell>
          <cell r="C134">
            <v>774512.22</v>
          </cell>
        </row>
        <row r="135">
          <cell r="A135">
            <v>2003054</v>
          </cell>
          <cell r="B135" t="str">
            <v>SANITARIOS LAMOSA, S.A. DE C.V.</v>
          </cell>
          <cell r="C135">
            <v>1900000</v>
          </cell>
        </row>
        <row r="136">
          <cell r="A136">
            <v>2016081</v>
          </cell>
          <cell r="B136" t="str">
            <v>QUIRELLI, S.A. DE C.V.</v>
          </cell>
          <cell r="C136">
            <v>700000</v>
          </cell>
        </row>
        <row r="137">
          <cell r="A137">
            <v>2020311</v>
          </cell>
          <cell r="B137" t="str">
            <v>INVERSIONES EL VIGIA, S.A. DE C.V.</v>
          </cell>
          <cell r="C137">
            <v>2047867.93</v>
          </cell>
        </row>
        <row r="138">
          <cell r="A138">
            <v>2020492</v>
          </cell>
          <cell r="B138" t="str">
            <v>GRUPO HOTELERO MEXICALI, S.A. DE C.V.</v>
          </cell>
          <cell r="C138">
            <v>353289.48</v>
          </cell>
        </row>
        <row r="139">
          <cell r="A139">
            <v>2024289</v>
          </cell>
          <cell r="B139" t="str">
            <v>AGROASOCIACION APICOLA, S. A. DE C. V.</v>
          </cell>
          <cell r="C139">
            <v>631545.94521509786</v>
          </cell>
        </row>
        <row r="140">
          <cell r="A140">
            <v>2034515</v>
          </cell>
          <cell r="B140" t="str">
            <v>DURAPLAY DE PARRAL S.A. DE C.V.</v>
          </cell>
          <cell r="C140">
            <v>954797</v>
          </cell>
        </row>
        <row r="141">
          <cell r="A141">
            <v>2066444</v>
          </cell>
          <cell r="B141" t="str">
            <v>GRUPO INDUSTRIAL C Y F, S.A. DE C.V.</v>
          </cell>
          <cell r="C141">
            <v>439610.48282697494</v>
          </cell>
        </row>
        <row r="142">
          <cell r="A142">
            <v>2079853</v>
          </cell>
          <cell r="B142" t="str">
            <v>DERMET, S.A. DE C.V.</v>
          </cell>
          <cell r="C142">
            <v>500000</v>
          </cell>
        </row>
        <row r="143">
          <cell r="A143">
            <v>2089614</v>
          </cell>
          <cell r="B143" t="str">
            <v>PIELES CURTIDAS DEL CENTRO S.A. DE C.V.</v>
          </cell>
          <cell r="C143">
            <v>162884.08612625449</v>
          </cell>
        </row>
        <row r="144">
          <cell r="A144">
            <v>2098625</v>
          </cell>
          <cell r="B144" t="str">
            <v>ZAGIS SA CV</v>
          </cell>
          <cell r="C144">
            <v>6705000</v>
          </cell>
        </row>
        <row r="145">
          <cell r="A145">
            <v>2100337</v>
          </cell>
          <cell r="B145" t="str">
            <v>CORPORACION BAY VIEW GRAND, S.A. DE C.V.</v>
          </cell>
          <cell r="C145">
            <v>3663945.03</v>
          </cell>
        </row>
        <row r="146">
          <cell r="A146">
            <v>2100338</v>
          </cell>
          <cell r="B146" t="str">
            <v>MAQUINADOS Y EROSION, S.A. DE C.V.</v>
          </cell>
          <cell r="C146">
            <v>17701.400000000001</v>
          </cell>
        </row>
        <row r="147">
          <cell r="A147">
            <v>2100372</v>
          </cell>
          <cell r="B147" t="str">
            <v>ADVANCED TECHNOLOGY RESEARCH, S.A. DE C.V.</v>
          </cell>
          <cell r="C147">
            <v>867581.84</v>
          </cell>
        </row>
        <row r="148">
          <cell r="A148">
            <v>2100439</v>
          </cell>
          <cell r="B148" t="str">
            <v>LAMOSA REVESTIMIENTOS, S.A. DE C.V.</v>
          </cell>
          <cell r="C148">
            <v>3100000</v>
          </cell>
        </row>
        <row r="149">
          <cell r="A149">
            <v>2100481</v>
          </cell>
          <cell r="B149" t="str">
            <v>FALANX, S.A. DE C.V.</v>
          </cell>
          <cell r="C149">
            <v>111493.93</v>
          </cell>
        </row>
        <row r="150">
          <cell r="A150">
            <v>2100668</v>
          </cell>
          <cell r="B150" t="str">
            <v>GRUPO ARAUJO SERRANO, S.A. DE C.V.</v>
          </cell>
          <cell r="C150">
            <v>953967.99</v>
          </cell>
        </row>
        <row r="151">
          <cell r="A151">
            <v>2100678</v>
          </cell>
          <cell r="B151" t="str">
            <v>DESARROLLOS Y PROYECTOS LOMAS, S.A. DE C.V.</v>
          </cell>
          <cell r="C151">
            <v>10350000</v>
          </cell>
        </row>
        <row r="152">
          <cell r="A152">
            <v>2100679</v>
          </cell>
          <cell r="B152" t="str">
            <v>GAMMA HOTELERA, S.A. DE C.V.</v>
          </cell>
          <cell r="C152">
            <v>1306900.4589596316</v>
          </cell>
        </row>
        <row r="153">
          <cell r="A153">
            <v>2100873</v>
          </cell>
          <cell r="B153" t="str">
            <v>PRODUCTOS INTERNACIONALES MABE, S.A. DE C.V.</v>
          </cell>
          <cell r="C153">
            <v>6255466.4887333978</v>
          </cell>
        </row>
        <row r="154">
          <cell r="A154">
            <v>2100889</v>
          </cell>
          <cell r="B154" t="str">
            <v>PRODUCTOS Y DERIVADOS DOMESTICOS E INDUSTRIALES,SA</v>
          </cell>
          <cell r="C154">
            <v>164901.07999999999</v>
          </cell>
        </row>
        <row r="155">
          <cell r="A155">
            <v>2100912</v>
          </cell>
          <cell r="B155" t="str">
            <v>LODI, S.A. DE C.V.</v>
          </cell>
          <cell r="C155">
            <v>2960593</v>
          </cell>
        </row>
        <row r="156">
          <cell r="A156">
            <v>2100967</v>
          </cell>
          <cell r="B156" t="str">
            <v>GOBIERNO DE BELICE</v>
          </cell>
          <cell r="C156">
            <v>4234625.9800000004</v>
          </cell>
        </row>
        <row r="157">
          <cell r="A157">
            <v>2101199</v>
          </cell>
          <cell r="B157" t="str">
            <v>AZT INTERNATIONAL, S. DE R.L. DE C.V.</v>
          </cell>
          <cell r="C157">
            <v>10604965.65</v>
          </cell>
        </row>
        <row r="158">
          <cell r="A158">
            <v>2101369</v>
          </cell>
          <cell r="B158" t="str">
            <v>INMOBILIARIA Y FRACCIONADORA CADENA, S.A. DE C.V.</v>
          </cell>
          <cell r="C158">
            <v>4859717.12</v>
          </cell>
        </row>
        <row r="159">
          <cell r="A159">
            <v>2101442</v>
          </cell>
          <cell r="B159" t="str">
            <v>DISE?O DE MAQUINAS INDUSTRIALES, S.A. DE C.V.</v>
          </cell>
          <cell r="C159">
            <v>2800000</v>
          </cell>
        </row>
        <row r="160">
          <cell r="A160">
            <v>2101617</v>
          </cell>
          <cell r="B160" t="str">
            <v>INMOBILIARIA INTERPRES, S.A. DE C.V.</v>
          </cell>
          <cell r="C160">
            <v>25207999.789999999</v>
          </cell>
        </row>
        <row r="161">
          <cell r="A161">
            <v>2101715</v>
          </cell>
          <cell r="B161" t="str">
            <v>VICKY FORM S.A. DE C.V.</v>
          </cell>
          <cell r="C161">
            <v>191776.55</v>
          </cell>
        </row>
        <row r="162">
          <cell r="A162">
            <v>2101784</v>
          </cell>
          <cell r="B162" t="str">
            <v>CARTEC, S.A DE C.V.</v>
          </cell>
          <cell r="C162">
            <v>1219994</v>
          </cell>
        </row>
        <row r="163">
          <cell r="A163">
            <v>2101807</v>
          </cell>
          <cell r="B163" t="str">
            <v>PLASTIFLEX, S.A. DE C.V.</v>
          </cell>
          <cell r="C163">
            <v>86682.235827705299</v>
          </cell>
        </row>
        <row r="164">
          <cell r="A164">
            <v>2101829</v>
          </cell>
          <cell r="B164" t="str">
            <v>VILLAS DE LOS CABOS, S.A. DE C.V.</v>
          </cell>
          <cell r="C164">
            <v>2602842.2799999998</v>
          </cell>
        </row>
        <row r="165">
          <cell r="A165">
            <v>2101926</v>
          </cell>
          <cell r="B165" t="str">
            <v>FIDEICOMISO "LEAF SPRING EXPORT TRUST 2000"</v>
          </cell>
          <cell r="C165">
            <v>9928286.6999999993</v>
          </cell>
        </row>
        <row r="166">
          <cell r="A166">
            <v>2101928</v>
          </cell>
          <cell r="B166" t="str">
            <v>AUTOTRANSPORTES DE CARGA MAGUERSA, S.A. DE C.V.</v>
          </cell>
          <cell r="C166">
            <v>1764595.4067969308</v>
          </cell>
        </row>
        <row r="167">
          <cell r="A167">
            <v>2102191</v>
          </cell>
          <cell r="B167" t="str">
            <v>COSTA BONITA, S. A. DE C. V.</v>
          </cell>
          <cell r="C167">
            <v>1169550.7</v>
          </cell>
        </row>
        <row r="168">
          <cell r="A168">
            <v>2102238</v>
          </cell>
          <cell r="B168" t="str">
            <v>ARTICULOS HIGIENICOS, S.A. DE C.V.</v>
          </cell>
          <cell r="C168">
            <v>15653.52</v>
          </cell>
        </row>
        <row r="169">
          <cell r="A169">
            <v>2102485</v>
          </cell>
          <cell r="B169" t="str">
            <v>MANUEL RAUL LEON TORRES</v>
          </cell>
          <cell r="C169">
            <v>163829.28</v>
          </cell>
        </row>
        <row r="170">
          <cell r="A170">
            <v>2102573</v>
          </cell>
          <cell r="B170" t="str">
            <v>NEMAK, S.A.</v>
          </cell>
          <cell r="C170">
            <v>65000000</v>
          </cell>
        </row>
        <row r="171">
          <cell r="A171">
            <v>2102703</v>
          </cell>
          <cell r="B171" t="str">
            <v>EMPRESAS MAYER, S.A. DE C.V.</v>
          </cell>
          <cell r="C171">
            <v>1897000</v>
          </cell>
        </row>
        <row r="172">
          <cell r="A172">
            <v>2103221</v>
          </cell>
          <cell r="B172" t="str">
            <v>PLAYA CABO DORADO, S.A. DE C.V.</v>
          </cell>
          <cell r="C172">
            <v>18700000</v>
          </cell>
        </row>
        <row r="173">
          <cell r="A173">
            <v>2103328</v>
          </cell>
          <cell r="B173" t="str">
            <v>ESTRUCTURAS Y CONSTRUCCIONES EFERCO S.A. DE C.V.</v>
          </cell>
          <cell r="C173">
            <v>216488.32000000001</v>
          </cell>
        </row>
        <row r="174">
          <cell r="A174">
            <v>2103649</v>
          </cell>
          <cell r="B174" t="str">
            <v>FEDERICO LOPEZ PI?ON</v>
          </cell>
          <cell r="C174">
            <v>200000</v>
          </cell>
        </row>
        <row r="175">
          <cell r="A175">
            <v>2103709</v>
          </cell>
          <cell r="B175" t="str">
            <v>DESCO MEX, S.A. DE C.V.</v>
          </cell>
          <cell r="C175">
            <v>236500</v>
          </cell>
        </row>
        <row r="176">
          <cell r="A176">
            <v>2103935</v>
          </cell>
          <cell r="B176" t="str">
            <v>TRANSFORMADORA DE PETROQUIMICOS S.A. DE C.V.</v>
          </cell>
          <cell r="C176">
            <v>163000</v>
          </cell>
        </row>
        <row r="177">
          <cell r="A177">
            <v>2103957</v>
          </cell>
          <cell r="B177" t="str">
            <v>CHAG CONSTRUCCIONES, S.A. DE C.V.</v>
          </cell>
          <cell r="C177">
            <v>5833333.3799999999</v>
          </cell>
        </row>
        <row r="178">
          <cell r="A178">
            <v>2104376</v>
          </cell>
          <cell r="B178" t="str">
            <v>INTERNACIONAL DE CERAMICA, S.A. DE C.V.</v>
          </cell>
          <cell r="C178">
            <v>24153125</v>
          </cell>
        </row>
        <row r="179">
          <cell r="A179">
            <v>2104516</v>
          </cell>
          <cell r="B179" t="str">
            <v>ROOSTER PRODUCTS DE MEXICO, S.DE R.L. DE C.V.</v>
          </cell>
          <cell r="C179">
            <v>3500000</v>
          </cell>
        </row>
        <row r="180">
          <cell r="A180">
            <v>2104517</v>
          </cell>
          <cell r="B180" t="str">
            <v>TRANSAMERICAN LAGOS 1 S DE R.L. DE C.V.</v>
          </cell>
          <cell r="C180">
            <v>570989.84</v>
          </cell>
        </row>
        <row r="181">
          <cell r="A181">
            <v>2104620</v>
          </cell>
          <cell r="B181" t="str">
            <v>MARIPROCESOS DEL PACIFICO, S.A. DE C.V.</v>
          </cell>
          <cell r="C181">
            <v>153428.56</v>
          </cell>
        </row>
        <row r="182">
          <cell r="A182">
            <v>2104663</v>
          </cell>
          <cell r="B182" t="str">
            <v>AMERICAN BEEF, S.A. DE C.V.</v>
          </cell>
          <cell r="C182">
            <v>495478.03035084717</v>
          </cell>
        </row>
        <row r="183">
          <cell r="A183">
            <v>2104725</v>
          </cell>
          <cell r="B183" t="str">
            <v>PLASTICOS AUTOMOTRICES DE SAHAGUN, S.A. DE C.V.</v>
          </cell>
          <cell r="C183">
            <v>2299941</v>
          </cell>
        </row>
        <row r="184">
          <cell r="A184">
            <v>2105430</v>
          </cell>
          <cell r="B184" t="str">
            <v>CORPORACION INDUSTRIAL DE MOLDEO, S.A. DE C.V.</v>
          </cell>
          <cell r="C184">
            <v>456166.2</v>
          </cell>
        </row>
        <row r="185">
          <cell r="A185">
            <v>2105713</v>
          </cell>
          <cell r="B185" t="str">
            <v>REFRIGERACION Y EQUIPOS ELECTRICOS E IND, SA DE CV</v>
          </cell>
          <cell r="C185">
            <v>668463.01182114112</v>
          </cell>
        </row>
        <row r="186">
          <cell r="A186">
            <v>2105977</v>
          </cell>
          <cell r="B186" t="str">
            <v>OPERADORA DE INMUEBLES LOS ARCOS, S.A. DE C.V.</v>
          </cell>
          <cell r="C186">
            <v>32951758.419999994</v>
          </cell>
        </row>
        <row r="187">
          <cell r="A187">
            <v>2106208</v>
          </cell>
          <cell r="B187" t="str">
            <v>TEXTIL Y VINYL, S.A. DE C.V.</v>
          </cell>
          <cell r="C187">
            <v>333003.98897225503</v>
          </cell>
        </row>
        <row r="188">
          <cell r="A188">
            <v>2106265</v>
          </cell>
          <cell r="B188" t="str">
            <v>ELECTRONICOS Y MAS, S.A. DE C.V.</v>
          </cell>
          <cell r="C188">
            <v>31559.110213429758</v>
          </cell>
        </row>
        <row r="189">
          <cell r="A189">
            <v>2106285</v>
          </cell>
          <cell r="B189" t="str">
            <v>SERVICIOS AEROPORTUARIOS MONTERREY, S.A. DE C.V</v>
          </cell>
          <cell r="C189">
            <v>69657.5</v>
          </cell>
        </row>
        <row r="190">
          <cell r="A190">
            <v>2106327</v>
          </cell>
          <cell r="B190" t="str">
            <v>ACUICOLA SAN ESTEBAN SPR DE RL</v>
          </cell>
          <cell r="C190">
            <v>3890000</v>
          </cell>
        </row>
        <row r="191">
          <cell r="A191">
            <v>2106373</v>
          </cell>
          <cell r="B191" t="str">
            <v>INMOBILIARIA CARISMA S.A. DE C.V.</v>
          </cell>
          <cell r="C191">
            <v>3367675.99</v>
          </cell>
        </row>
        <row r="192">
          <cell r="A192">
            <v>2106691</v>
          </cell>
          <cell r="B192" t="str">
            <v>SABELLI, SA DE CV</v>
          </cell>
          <cell r="C192">
            <v>96171.879931110976</v>
          </cell>
        </row>
        <row r="193">
          <cell r="A193">
            <v>2106795</v>
          </cell>
          <cell r="B193" t="str">
            <v>PEMEX PROJECT FUNDING MASTER TRUST</v>
          </cell>
          <cell r="C193">
            <v>503000000</v>
          </cell>
        </row>
        <row r="194">
          <cell r="A194">
            <v>2106979</v>
          </cell>
          <cell r="B194" t="str">
            <v>METCAST, S.A. DE C.V.</v>
          </cell>
          <cell r="C194">
            <v>6248.6857884818273</v>
          </cell>
        </row>
        <row r="195">
          <cell r="A195">
            <v>2107060</v>
          </cell>
          <cell r="B195" t="str">
            <v>PMI TRADING LIMITED</v>
          </cell>
          <cell r="C195">
            <v>50000000</v>
          </cell>
        </row>
        <row r="196">
          <cell r="A196">
            <v>2107204</v>
          </cell>
          <cell r="B196" t="str">
            <v>PROMOTORA EXPORMEX, SA DE CV</v>
          </cell>
          <cell r="C196">
            <v>32499.98</v>
          </cell>
        </row>
        <row r="197">
          <cell r="A197">
            <v>2107223</v>
          </cell>
          <cell r="B197" t="str">
            <v>MANUFACTURERA CONECEL S.A. DE C.V.</v>
          </cell>
          <cell r="C197">
            <v>54251.610867154188</v>
          </cell>
        </row>
        <row r="198">
          <cell r="A198">
            <v>2107519</v>
          </cell>
          <cell r="B198" t="str">
            <v>DISE?O Y TECNICA TEXTIL, S.A. DE C.V.</v>
          </cell>
          <cell r="C198">
            <v>93750</v>
          </cell>
        </row>
        <row r="199">
          <cell r="A199">
            <v>2107520</v>
          </cell>
          <cell r="B199" t="str">
            <v>LADRILLERA CRISTO REY, S.A. DE C.V.</v>
          </cell>
          <cell r="C199">
            <v>4582801.84</v>
          </cell>
        </row>
        <row r="200">
          <cell r="A200">
            <v>2107807</v>
          </cell>
          <cell r="B200" t="str">
            <v>ALAR DE MEXICO, S.A. DE C.V.</v>
          </cell>
          <cell r="C200">
            <v>123844.1</v>
          </cell>
        </row>
        <row r="201">
          <cell r="A201">
            <v>2108560</v>
          </cell>
          <cell r="B201" t="str">
            <v>METECNO, S.A. DE C.V.</v>
          </cell>
          <cell r="C201">
            <v>1716504.2</v>
          </cell>
        </row>
        <row r="202">
          <cell r="A202">
            <v>2108600</v>
          </cell>
          <cell r="B202" t="str">
            <v>BLAZKI, S.A. DE C.V.</v>
          </cell>
          <cell r="C202">
            <v>20938903.59</v>
          </cell>
        </row>
        <row r="203">
          <cell r="A203">
            <v>2108660</v>
          </cell>
          <cell r="B203" t="str">
            <v>CLUB PLAYA REAL, S.A. DE C.V.</v>
          </cell>
          <cell r="C203">
            <v>733333.36</v>
          </cell>
        </row>
        <row r="204">
          <cell r="A204">
            <v>2108713</v>
          </cell>
          <cell r="B204" t="str">
            <v>HOTELERIA BOGAVANTE,S.A DE C.V.</v>
          </cell>
          <cell r="C204">
            <v>602891.29</v>
          </cell>
        </row>
        <row r="205">
          <cell r="A205">
            <v>2108765</v>
          </cell>
          <cell r="B205" t="str">
            <v>ENERGIA AZTECA, S. DE R.L. DE C.V.</v>
          </cell>
          <cell r="C205">
            <v>53450162.869999997</v>
          </cell>
        </row>
        <row r="206">
          <cell r="A206">
            <v>2108766</v>
          </cell>
          <cell r="B206" t="str">
            <v>ENERGIA DE BAJA CALIFORNIA, S. DE R.L. DE C.V.</v>
          </cell>
          <cell r="C206">
            <v>14010391.09</v>
          </cell>
        </row>
        <row r="207">
          <cell r="A207">
            <v>2108796</v>
          </cell>
          <cell r="B207" t="str">
            <v>PRODUCTOS PLASTICOS DEL CENTRO, S.A. DE C.V.</v>
          </cell>
          <cell r="C207">
            <v>225422.21581021254</v>
          </cell>
        </row>
        <row r="208">
          <cell r="A208">
            <v>2108804</v>
          </cell>
          <cell r="B208" t="str">
            <v>AGRO SUPERIOR, S.A. DE C.V.</v>
          </cell>
          <cell r="C208">
            <v>230118.94</v>
          </cell>
        </row>
        <row r="209">
          <cell r="A209">
            <v>2108845</v>
          </cell>
          <cell r="B209" t="str">
            <v>DESARROLLADORA DE LAS CALIFORNIAS S.A. DE C.V.</v>
          </cell>
          <cell r="C209">
            <v>9460644.2699999996</v>
          </cell>
        </row>
        <row r="210">
          <cell r="A210">
            <v>2108848</v>
          </cell>
          <cell r="B210" t="str">
            <v>LANERA TEXTIL, S.A. DE C.V.</v>
          </cell>
          <cell r="C210">
            <v>93750</v>
          </cell>
        </row>
        <row r="211">
          <cell r="A211">
            <v>2108865</v>
          </cell>
          <cell r="B211" t="str">
            <v>GRUPE, S.A. DE C.V.</v>
          </cell>
          <cell r="C211">
            <v>4642857.0999999996</v>
          </cell>
        </row>
        <row r="212">
          <cell r="A212">
            <v>2108873</v>
          </cell>
          <cell r="B212" t="str">
            <v>BIONATUR INVERNADEROS BIOLOGICOS DE MEXICO, S.A. D</v>
          </cell>
          <cell r="C212">
            <v>6749999.8499999996</v>
          </cell>
        </row>
        <row r="213">
          <cell r="A213">
            <v>2108914</v>
          </cell>
          <cell r="B213" t="str">
            <v>BOTAS PISTOLERO, S.A. DE C.V.</v>
          </cell>
          <cell r="C213">
            <v>595722.96</v>
          </cell>
        </row>
        <row r="214">
          <cell r="A214">
            <v>2108920</v>
          </cell>
          <cell r="B214" t="str">
            <v>COMERCIALIZADORA DE GUIAS PARA VALVULAS, SA DE CV</v>
          </cell>
          <cell r="C214">
            <v>18033.777264817003</v>
          </cell>
        </row>
        <row r="215">
          <cell r="A215">
            <v>2108923</v>
          </cell>
          <cell r="B215" t="str">
            <v>GRUPO PETROTEMEX,  S.A. DE C.V.</v>
          </cell>
          <cell r="C215">
            <v>20000000</v>
          </cell>
        </row>
        <row r="216">
          <cell r="A216">
            <v>2108928</v>
          </cell>
          <cell r="B216" t="str">
            <v>LAURA DEL CARMEN GONZALEZ DIAZ INFANTE</v>
          </cell>
          <cell r="C216">
            <v>16619.15547821069</v>
          </cell>
        </row>
        <row r="217">
          <cell r="A217">
            <v>2108931</v>
          </cell>
          <cell r="B217" t="str">
            <v>OCEAN GARDEN PRODUCTS, INC.</v>
          </cell>
          <cell r="C217">
            <v>9030000</v>
          </cell>
        </row>
        <row r="218">
          <cell r="A218">
            <v>2108961</v>
          </cell>
          <cell r="B218" t="str">
            <v>INMOBILIARIA CITY EXPRESS, S.A.DE C.V.</v>
          </cell>
          <cell r="C218">
            <v>1281997</v>
          </cell>
        </row>
        <row r="219">
          <cell r="A219">
            <v>2108989</v>
          </cell>
          <cell r="B219" t="str">
            <v>INTERNATIONAL BASKETS, S.A. DE C.V.</v>
          </cell>
          <cell r="C219">
            <v>1241852.78</v>
          </cell>
        </row>
        <row r="220">
          <cell r="A220">
            <v>2109000</v>
          </cell>
          <cell r="B220" t="str">
            <v>GASODUCTOS DE TAMAULIPAS, S. DE R.L. DE C.V.</v>
          </cell>
          <cell r="C220">
            <v>17991171.740000002</v>
          </cell>
        </row>
        <row r="221">
          <cell r="A221">
            <v>2109007</v>
          </cell>
          <cell r="B221" t="str">
            <v>VEINTICUATRO DE JULIO SPR DE RL DE CV Y MLCR</v>
          </cell>
          <cell r="C221">
            <v>75000</v>
          </cell>
        </row>
        <row r="222">
          <cell r="A222">
            <v>2109019</v>
          </cell>
          <cell r="B222" t="str">
            <v>OPERADORA SETTEPI DEL BAJIO, S.A. DE C.V.</v>
          </cell>
          <cell r="C222">
            <v>270506.65897225507</v>
          </cell>
        </row>
        <row r="223">
          <cell r="A223">
            <v>2109020</v>
          </cell>
          <cell r="B223" t="str">
            <v>JORGE ARIAS FERRER</v>
          </cell>
          <cell r="C223">
            <v>34000</v>
          </cell>
        </row>
        <row r="224">
          <cell r="A224">
            <v>2109022</v>
          </cell>
          <cell r="B224" t="str">
            <v>PIELES Y CURTIDOS SAN JOSE, S.A. DE C.V.</v>
          </cell>
          <cell r="C224">
            <v>445000</v>
          </cell>
        </row>
        <row r="225">
          <cell r="A225">
            <v>2109041</v>
          </cell>
          <cell r="B225" t="str">
            <v>XIGNUX, S.A. DE C.V.</v>
          </cell>
          <cell r="C225">
            <v>50000000</v>
          </cell>
        </row>
        <row r="226">
          <cell r="A226">
            <v>2109042</v>
          </cell>
          <cell r="B226" t="str">
            <v>Sabrimex, S.A. de C.V.</v>
          </cell>
          <cell r="C226">
            <v>540552.42000000004</v>
          </cell>
        </row>
        <row r="227">
          <cell r="A227">
            <v>2109047</v>
          </cell>
          <cell r="B227" t="str">
            <v>INMOBILIARIA COCO BEACH, S.A. DE C.V.</v>
          </cell>
          <cell r="C227">
            <v>4950000.0599999996</v>
          </cell>
        </row>
        <row r="228">
          <cell r="A228">
            <v>2109057</v>
          </cell>
          <cell r="B228" t="str">
            <v>DESARROLLO EN COMUNICACION, S. DE R.L. DE C.V.</v>
          </cell>
          <cell r="C228">
            <v>1172158.4970650028</v>
          </cell>
        </row>
        <row r="229">
          <cell r="A229">
            <v>2109062</v>
          </cell>
          <cell r="B229" t="str">
            <v>FRIENDLY NATURE DE MEXICO, S.A. DE C.V.</v>
          </cell>
          <cell r="C229">
            <v>542290.24</v>
          </cell>
        </row>
        <row r="230">
          <cell r="A230">
            <v>2109069</v>
          </cell>
          <cell r="B230" t="str">
            <v>MONZA FARMERS S.A. DE C.V.</v>
          </cell>
          <cell r="C230">
            <v>83333.36</v>
          </cell>
        </row>
        <row r="231">
          <cell r="A231">
            <v>2109094</v>
          </cell>
          <cell r="B231" t="str">
            <v>DESARROLLO POTOSINO AGROINDUSTRIAL, S.A. DE C.V.</v>
          </cell>
          <cell r="C231">
            <v>1484449.03</v>
          </cell>
        </row>
        <row r="232">
          <cell r="A232">
            <v>2109098</v>
          </cell>
          <cell r="B232" t="str">
            <v>BITIOUZ S.A DE C.V.</v>
          </cell>
          <cell r="C232">
            <v>89424.449293526777</v>
          </cell>
        </row>
        <row r="233">
          <cell r="A233">
            <v>2109111</v>
          </cell>
          <cell r="B233" t="str">
            <v>INJECTOCLEAN, S.A. DE C.V.</v>
          </cell>
          <cell r="C233">
            <v>300480.13</v>
          </cell>
        </row>
        <row r="234">
          <cell r="A234">
            <v>2109137</v>
          </cell>
          <cell r="B234" t="str">
            <v>INDUSTRIALIZADORA DE CALZADO HERNANDEZ S.A. DE C.V</v>
          </cell>
          <cell r="C234">
            <v>127602.73</v>
          </cell>
        </row>
        <row r="235">
          <cell r="A235">
            <v>2109146</v>
          </cell>
          <cell r="B235" t="str">
            <v>PRINTING ARTS MEXICO, S. DE R.L. DE C.V.</v>
          </cell>
          <cell r="C235">
            <v>38320</v>
          </cell>
        </row>
        <row r="236">
          <cell r="A236">
            <v>2109161</v>
          </cell>
          <cell r="B236" t="str">
            <v>TURBINE SPECIALTIES, S.A. DE C.V.</v>
          </cell>
          <cell r="C236">
            <v>1086314.18</v>
          </cell>
        </row>
        <row r="237">
          <cell r="A237">
            <v>2109166</v>
          </cell>
          <cell r="B237" t="str">
            <v>CONSTRUCTORA Y PROMOTORA GOSA, S.A. DE C.V.</v>
          </cell>
          <cell r="C237">
            <v>740741.72</v>
          </cell>
        </row>
        <row r="238">
          <cell r="A238">
            <v>2109171</v>
          </cell>
          <cell r="B238" t="str">
            <v>FLEXOGRAFICO, S.A. DE C.V.</v>
          </cell>
          <cell r="C238">
            <v>80871.893456443926</v>
          </cell>
        </row>
        <row r="239">
          <cell r="A239">
            <v>2109173</v>
          </cell>
          <cell r="B239" t="str">
            <v>AGRO PREMIER, S. DE R.L. DE C.V.</v>
          </cell>
          <cell r="C239">
            <v>1195714.28</v>
          </cell>
        </row>
        <row r="240">
          <cell r="A240">
            <v>2109176</v>
          </cell>
          <cell r="B240" t="str">
            <v>INDUSTRIAL DE GUIAS PARA VALVULAS, S.A. DE  C.V.</v>
          </cell>
          <cell r="C240">
            <v>36495.856739673414</v>
          </cell>
        </row>
        <row r="241">
          <cell r="A241">
            <v>2109196</v>
          </cell>
          <cell r="B241" t="str">
            <v>INMOBILIARIA PUNTA PALMILLAS, S.A. DE C.V.</v>
          </cell>
          <cell r="C241">
            <v>220000</v>
          </cell>
        </row>
        <row r="242">
          <cell r="A242">
            <v>2109201</v>
          </cell>
          <cell r="B242" t="str">
            <v>GRUPO SERVIBAR S.A. DE C.V.</v>
          </cell>
          <cell r="C242">
            <v>447426.47</v>
          </cell>
        </row>
        <row r="243">
          <cell r="A243">
            <v>2109209</v>
          </cell>
          <cell r="B243" t="str">
            <v>GRUPO HERDEZ, S.A. DE C.V.</v>
          </cell>
          <cell r="C243">
            <v>21147969.544152908</v>
          </cell>
        </row>
        <row r="244">
          <cell r="A244">
            <v>2109238</v>
          </cell>
          <cell r="B244" t="str">
            <v>ELASTOMEROS DE QUERETARO, S.A. DE C.V.</v>
          </cell>
          <cell r="C244">
            <v>5199.0200000000004</v>
          </cell>
        </row>
        <row r="245">
          <cell r="A245">
            <v>2109250</v>
          </cell>
          <cell r="B245" t="str">
            <v>SERGIO ABRAHAM BAUTISTA BLANCA</v>
          </cell>
          <cell r="C245">
            <v>56250</v>
          </cell>
        </row>
        <row r="246">
          <cell r="A246">
            <v>2109275</v>
          </cell>
          <cell r="B246" t="str">
            <v>IMPULSORA PLAZA MONTERREY STA. CATARINA, S.A. DE C</v>
          </cell>
          <cell r="C246">
            <v>1175844</v>
          </cell>
        </row>
        <row r="247">
          <cell r="A247">
            <v>2109294</v>
          </cell>
          <cell r="B247" t="str">
            <v>TEXTILES LOBER, S.A. DE C.V.</v>
          </cell>
          <cell r="C247">
            <v>120000.4</v>
          </cell>
        </row>
        <row r="248">
          <cell r="A248">
            <v>2109295</v>
          </cell>
          <cell r="B248" t="str">
            <v>TRANSPORTACION ESPECIALIZADA DE PERSONAL DE SALTIL</v>
          </cell>
          <cell r="C248">
            <v>240300.08205368658</v>
          </cell>
        </row>
        <row r="249">
          <cell r="A249">
            <v>2109296</v>
          </cell>
          <cell r="B249" t="str">
            <v>MARMOLES ALDAC DE MEXICO, S.A. DE C.V.</v>
          </cell>
          <cell r="C249">
            <v>502153.86</v>
          </cell>
        </row>
        <row r="250">
          <cell r="A250">
            <v>2109298</v>
          </cell>
          <cell r="B250" t="str">
            <v>EXPRESS RALEIGH, S.A. DE C.V.</v>
          </cell>
          <cell r="C250">
            <v>899738.18</v>
          </cell>
        </row>
        <row r="251">
          <cell r="A251">
            <v>2109306</v>
          </cell>
          <cell r="B251" t="str">
            <v>JEMAM PINTURA EN POLVO, S.A. DE C.V.</v>
          </cell>
          <cell r="C251">
            <v>181004.27851365611</v>
          </cell>
        </row>
        <row r="252">
          <cell r="A252">
            <v>2109338</v>
          </cell>
          <cell r="B252" t="str">
            <v>S MEX.A. DE C.V.</v>
          </cell>
          <cell r="C252">
            <v>49999.54</v>
          </cell>
        </row>
        <row r="253">
          <cell r="A253">
            <v>2109351</v>
          </cell>
          <cell r="B253" t="str">
            <v>OPERADORA LINEA NUEVA, S.A. DE C.V.</v>
          </cell>
          <cell r="C253">
            <v>26460.799999999999</v>
          </cell>
        </row>
        <row r="254">
          <cell r="A254">
            <v>2109363</v>
          </cell>
          <cell r="B254" t="str">
            <v>BIRLOS AUTOMOTRICES HERCULES, S.A. DE C.V.</v>
          </cell>
          <cell r="C254">
            <v>51245.760000000002</v>
          </cell>
        </row>
        <row r="255">
          <cell r="A255">
            <v>2109388</v>
          </cell>
          <cell r="B255" t="str">
            <v>OPERADORA TURISTICA DEL SUR, S.A. DE C.V.</v>
          </cell>
          <cell r="C255">
            <v>346002.29</v>
          </cell>
        </row>
        <row r="256">
          <cell r="A256">
            <v>2109392</v>
          </cell>
          <cell r="B256" t="str">
            <v>PESA SACOS DE POLIPROPILENO, S.A DE C.V.</v>
          </cell>
          <cell r="C256">
            <v>1459591.5133044189</v>
          </cell>
        </row>
        <row r="257">
          <cell r="A257">
            <v>2109414</v>
          </cell>
          <cell r="B257" t="str">
            <v>MULTITUB, S.A. DE C.V.</v>
          </cell>
          <cell r="C257">
            <v>372542.63</v>
          </cell>
        </row>
        <row r="258">
          <cell r="A258">
            <v>2109425</v>
          </cell>
          <cell r="B258" t="str">
            <v>CANYPIEL, S.A. DE C.V.</v>
          </cell>
          <cell r="C258">
            <v>238794.46</v>
          </cell>
        </row>
        <row r="259">
          <cell r="A259">
            <v>2109437</v>
          </cell>
          <cell r="B259" t="str">
            <v>TESOROS INTERNACIONAL, S.A. DE C.V.</v>
          </cell>
          <cell r="C259">
            <v>95100</v>
          </cell>
        </row>
        <row r="260">
          <cell r="A260">
            <v>2109482</v>
          </cell>
          <cell r="B260" t="str">
            <v>G COLLADO, S.A.B. DE C.V.</v>
          </cell>
          <cell r="C260">
            <v>14588625.190000001</v>
          </cell>
        </row>
        <row r="261">
          <cell r="A261">
            <v>2109484</v>
          </cell>
          <cell r="B261" t="str">
            <v>BASA DISTRIBUCIONES, SA DE CV</v>
          </cell>
          <cell r="C261">
            <v>53830.82513547875</v>
          </cell>
        </row>
        <row r="262">
          <cell r="A262">
            <v>2109488</v>
          </cell>
          <cell r="B262" t="str">
            <v>PAULA CUELLAR HERRERA</v>
          </cell>
          <cell r="C262">
            <v>28497.09</v>
          </cell>
        </row>
        <row r="263">
          <cell r="A263">
            <v>2109493</v>
          </cell>
          <cell r="B263" t="str">
            <v>MANUFACTURERA METALICA DEL CENTRO, S.A.</v>
          </cell>
          <cell r="C263">
            <v>49066.836785298867</v>
          </cell>
        </row>
        <row r="264">
          <cell r="A264">
            <v>2109494</v>
          </cell>
          <cell r="B264" t="str">
            <v>CONFECCIONES Y PUNTADAS, S.A. DE C.V.</v>
          </cell>
          <cell r="C264">
            <v>400000</v>
          </cell>
        </row>
        <row r="265">
          <cell r="A265">
            <v>2109495</v>
          </cell>
          <cell r="B265" t="str">
            <v>CONSORCIO INMOBILIARIO DINTEL, S.A. DE C.V.</v>
          </cell>
          <cell r="C265">
            <v>1281807.55</v>
          </cell>
        </row>
        <row r="266">
          <cell r="A266">
            <v>2109508</v>
          </cell>
          <cell r="B266" t="str">
            <v>MATEHXTIL, S.A. DE C.V.</v>
          </cell>
          <cell r="C266">
            <v>29600</v>
          </cell>
        </row>
        <row r="267">
          <cell r="A267">
            <v>2109509</v>
          </cell>
          <cell r="B267" t="str">
            <v>IMPRESIONES Y CAJAS DE SAN LUIS, S.A. DE C.V.</v>
          </cell>
          <cell r="C267">
            <v>57367.949469356106</v>
          </cell>
        </row>
        <row r="268">
          <cell r="A268">
            <v>2109537</v>
          </cell>
          <cell r="B268" t="str">
            <v>ITALFASHION, S.A. DE C.V.</v>
          </cell>
          <cell r="C268">
            <v>40575.998845838258</v>
          </cell>
        </row>
        <row r="269">
          <cell r="A269">
            <v>2109548</v>
          </cell>
          <cell r="B269" t="str">
            <v>ESPECIAS Y CONDIMENTOS SAN LUIS, S.A. DE C.V.</v>
          </cell>
          <cell r="C269">
            <v>373808.52</v>
          </cell>
        </row>
        <row r="270">
          <cell r="A270">
            <v>2109550</v>
          </cell>
          <cell r="B270" t="str">
            <v>NEGOCIOS ACUICOLAS DE LA COSTA, S.A. DE C.V.</v>
          </cell>
          <cell r="C270">
            <v>1500000</v>
          </cell>
        </row>
        <row r="271">
          <cell r="A271">
            <v>2109559</v>
          </cell>
          <cell r="B271" t="str">
            <v>TECNOLOGIA CAMARONICOLA DEL NOROESTE, SPR DE RL</v>
          </cell>
          <cell r="C271">
            <v>4761944.42</v>
          </cell>
        </row>
        <row r="272">
          <cell r="A272">
            <v>2109566</v>
          </cell>
          <cell r="B272" t="str">
            <v>METALSA, S. DE R.L.</v>
          </cell>
          <cell r="C272">
            <v>2749996.46</v>
          </cell>
        </row>
        <row r="273">
          <cell r="A273">
            <v>2109567</v>
          </cell>
          <cell r="B273" t="str">
            <v>RBP METALURGIA, S.A. DE C.V.</v>
          </cell>
          <cell r="C273">
            <v>59300</v>
          </cell>
        </row>
        <row r="274">
          <cell r="A274">
            <v>2109594</v>
          </cell>
          <cell r="B274" t="str">
            <v>PARQUE INDUSTRIAL CACHANILLA, S.A. DE C.V.</v>
          </cell>
          <cell r="C274">
            <v>1089666.8</v>
          </cell>
        </row>
        <row r="275">
          <cell r="A275">
            <v>2109596</v>
          </cell>
          <cell r="B275" t="str">
            <v>PROCESADORA URUAPAN, S. DE R.L. DE C.V.</v>
          </cell>
          <cell r="C275">
            <v>505555.6</v>
          </cell>
        </row>
        <row r="276">
          <cell r="A276">
            <v>2109601</v>
          </cell>
          <cell r="B276" t="str">
            <v>COMPA?IA MARITIMA DEL PACIFICO, S.A. DE C.V.</v>
          </cell>
          <cell r="C276">
            <v>4080855.145487499</v>
          </cell>
        </row>
        <row r="277">
          <cell r="A277">
            <v>2109607</v>
          </cell>
          <cell r="B277" t="str">
            <v>TYRSA TROQUELADOS S.A. DE C.V.</v>
          </cell>
          <cell r="C277">
            <v>12511.693101178507</v>
          </cell>
        </row>
        <row r="278">
          <cell r="A278">
            <v>2109611</v>
          </cell>
          <cell r="B278" t="str">
            <v>GRUPO SAN PERZ S.A DE C.V.</v>
          </cell>
          <cell r="C278">
            <v>73371.611227829737</v>
          </cell>
        </row>
        <row r="279">
          <cell r="A279">
            <v>2109617</v>
          </cell>
          <cell r="B279" t="str">
            <v>MEXICANA DE SERVICIOS SUBACUATICOS S.A. DE C.V.</v>
          </cell>
          <cell r="C279">
            <v>1803377.7264817003</v>
          </cell>
        </row>
        <row r="280">
          <cell r="A280">
            <v>2109621</v>
          </cell>
          <cell r="B280" t="str">
            <v>ROBERTO SALVADOR PEREA AGUILAR</v>
          </cell>
          <cell r="C280">
            <v>29987.708177416302</v>
          </cell>
        </row>
        <row r="281">
          <cell r="A281">
            <v>2109625</v>
          </cell>
          <cell r="B281" t="str">
            <v>COMPA?IA INDUSTRIAL QUEZADA, S.A. DE C.V.</v>
          </cell>
          <cell r="C281">
            <v>58875.35</v>
          </cell>
        </row>
        <row r="282">
          <cell r="A282">
            <v>2109633</v>
          </cell>
          <cell r="B282" t="str">
            <v>GONZ PLAS S.A. DE C.V.</v>
          </cell>
          <cell r="C282">
            <v>68101.52</v>
          </cell>
        </row>
        <row r="283">
          <cell r="A283">
            <v>2109634</v>
          </cell>
          <cell r="B283" t="str">
            <v>FILDI MEXICO, SA DE CV</v>
          </cell>
          <cell r="C283">
            <v>500000</v>
          </cell>
        </row>
        <row r="284">
          <cell r="A284">
            <v>2109635</v>
          </cell>
          <cell r="B284" t="str">
            <v>TRIVASA SA DE CV</v>
          </cell>
          <cell r="C284">
            <v>95669.1883898542</v>
          </cell>
        </row>
        <row r="285">
          <cell r="A285">
            <v>2109637</v>
          </cell>
          <cell r="B285" t="str">
            <v>LITORAL INGENIERIA, S.A. DE C.V.</v>
          </cell>
          <cell r="C285">
            <v>240390.25094001065</v>
          </cell>
        </row>
        <row r="286">
          <cell r="A286">
            <v>2109644</v>
          </cell>
          <cell r="B286" t="str">
            <v>INMOBILIARIA MARINAS VALLARTA, S.A. DE C.V.</v>
          </cell>
          <cell r="C286">
            <v>361485.68</v>
          </cell>
        </row>
        <row r="287">
          <cell r="A287">
            <v>2109651</v>
          </cell>
          <cell r="B287" t="str">
            <v>DESARROLLOS QUINTANA ROO, S.A DE C.V.</v>
          </cell>
          <cell r="C287">
            <v>9341832</v>
          </cell>
        </row>
        <row r="288">
          <cell r="A288">
            <v>2109653</v>
          </cell>
          <cell r="B288" t="str">
            <v>GEOPROCESADOS, SA DE CV</v>
          </cell>
          <cell r="C288">
            <v>250000</v>
          </cell>
        </row>
        <row r="289">
          <cell r="A289">
            <v>2109654</v>
          </cell>
          <cell r="B289" t="str">
            <v>AGRICOLA FRUTEX, S.P.R. DE R.L.</v>
          </cell>
          <cell r="C289">
            <v>1600000</v>
          </cell>
        </row>
        <row r="290">
          <cell r="A290">
            <v>2109662</v>
          </cell>
          <cell r="B290" t="str">
            <v>DISTRIBUIDORA DE NUECES Y CACAHUATES, S.A. DE C.V.</v>
          </cell>
          <cell r="C290">
            <v>329760.94785533304</v>
          </cell>
        </row>
        <row r="291">
          <cell r="A291">
            <v>2109664</v>
          </cell>
          <cell r="B291" t="str">
            <v>GERARDO CASTILLO JIMENEZ</v>
          </cell>
          <cell r="C291">
            <v>87000</v>
          </cell>
        </row>
        <row r="292">
          <cell r="A292">
            <v>2109695</v>
          </cell>
          <cell r="B292" t="str">
            <v>HIDROPONICOS ESPECIALIZADOS DE CHIHUAHUA, S.A. DE</v>
          </cell>
          <cell r="C292">
            <v>5697807.0800000001</v>
          </cell>
        </row>
        <row r="293">
          <cell r="A293">
            <v>2109710</v>
          </cell>
          <cell r="B293" t="str">
            <v>DIESEL REFACCIONES Y SERVICIO, S.A. DE C.V.</v>
          </cell>
          <cell r="C293">
            <v>946773.30640289257</v>
          </cell>
        </row>
        <row r="294">
          <cell r="A294">
            <v>2109714</v>
          </cell>
          <cell r="B294" t="str">
            <v>CARNES AMERICA DE MONTERREY, S.A DE C.V</v>
          </cell>
          <cell r="C294">
            <v>90085.665852141072</v>
          </cell>
        </row>
        <row r="295">
          <cell r="A295">
            <v>2109721</v>
          </cell>
          <cell r="B295" t="str">
            <v>ARRENDADORA VE POR MAS, S.A. O.A.C.</v>
          </cell>
          <cell r="C295">
            <v>954510.25</v>
          </cell>
        </row>
        <row r="296">
          <cell r="A296">
            <v>2109814</v>
          </cell>
          <cell r="B296" t="str">
            <v>COMUNICACIONES NEXTEL DE MEXICO, S.A. DE C.V.</v>
          </cell>
          <cell r="C296">
            <v>15000000</v>
          </cell>
        </row>
        <row r="297">
          <cell r="A297">
            <v>2109822</v>
          </cell>
          <cell r="B297" t="str">
            <v>INMOBILIARIA MAYACAR, S.A. DE C.V.</v>
          </cell>
          <cell r="C297">
            <v>4813815.1470203698</v>
          </cell>
        </row>
        <row r="298">
          <cell r="A298">
            <v>2109823</v>
          </cell>
          <cell r="B298" t="str">
            <v>TECHINT, S.A.</v>
          </cell>
          <cell r="C298">
            <v>6500000</v>
          </cell>
        </row>
        <row r="299">
          <cell r="A299">
            <v>2109824</v>
          </cell>
          <cell r="B299" t="str">
            <v>HIR PYME, S.A. DE C.V. SOFOL</v>
          </cell>
          <cell r="C299">
            <v>1643559.1253696468</v>
          </cell>
        </row>
        <row r="300">
          <cell r="A300">
            <v>2109825</v>
          </cell>
          <cell r="B300" t="str">
            <v>MARMOLES EL PASO, S.A. DE C.V.</v>
          </cell>
          <cell r="C300">
            <v>752086.75</v>
          </cell>
        </row>
        <row r="301">
          <cell r="A301">
            <v>2109826</v>
          </cell>
          <cell r="B301" t="str">
            <v>AGRICOLA MAEVA, S.A. DE C.V.</v>
          </cell>
          <cell r="C301">
            <v>325000</v>
          </cell>
        </row>
        <row r="302">
          <cell r="A302">
            <v>2109850</v>
          </cell>
          <cell r="B302" t="str">
            <v>INMOBILIARIA TURISTICA DEL CARMEN, SA DE CV</v>
          </cell>
          <cell r="C302">
            <v>7273000</v>
          </cell>
        </row>
        <row r="303">
          <cell r="A303">
            <v>2109854</v>
          </cell>
          <cell r="B303" t="str">
            <v>VILLAS LAS BRIASAS &amp; RV PARK, S.A. DE C.V.</v>
          </cell>
          <cell r="C303">
            <v>858237.03</v>
          </cell>
        </row>
        <row r="304">
          <cell r="A304">
            <v>2109859</v>
          </cell>
          <cell r="B304" t="str">
            <v>INSTITUTO PARA LA PROTECCION AL AHORRO BANCARIO</v>
          </cell>
          <cell r="C304">
            <v>1352533294.8612754</v>
          </cell>
        </row>
        <row r="305">
          <cell r="A305">
            <v>2109863</v>
          </cell>
          <cell r="B305" t="str">
            <v>MONEX FINANCIERA, S.A. DE C.V. SOFOL, MONEX GRUPO</v>
          </cell>
          <cell r="C305">
            <v>2867987.3006140497</v>
          </cell>
        </row>
        <row r="306">
          <cell r="A306">
            <v>2109867</v>
          </cell>
          <cell r="B306" t="str">
            <v>FINANCIERA MERCURIO, SA DE CV</v>
          </cell>
          <cell r="C306">
            <v>431467.13794937922</v>
          </cell>
        </row>
        <row r="307">
          <cell r="A307">
            <v>2109887</v>
          </cell>
          <cell r="B307" t="str">
            <v>INMOBILIARIA LA RUMOROSA, S.A. DE C.V.</v>
          </cell>
          <cell r="C307">
            <v>1439701.63</v>
          </cell>
        </row>
        <row r="308">
          <cell r="A308">
            <v>2109890</v>
          </cell>
          <cell r="B308" t="str">
            <v>ROI CASTINGS, S.A. DE C.V.</v>
          </cell>
          <cell r="C308">
            <v>244505.1</v>
          </cell>
        </row>
        <row r="309">
          <cell r="A309">
            <v>2109891</v>
          </cell>
          <cell r="B309" t="str">
            <v>AMERICAN TEXTIL, S.A. DE C.V.</v>
          </cell>
          <cell r="C309">
            <v>860895</v>
          </cell>
        </row>
        <row r="310">
          <cell r="A310">
            <v>2109892</v>
          </cell>
          <cell r="B310" t="str">
            <v>DESARROLLADORA AZTECA SA DE CV</v>
          </cell>
          <cell r="C310">
            <v>2650000</v>
          </cell>
        </row>
        <row r="311">
          <cell r="A311">
            <v>2109907</v>
          </cell>
          <cell r="B311" t="str">
            <v>DESARROLLADORA REGIONAL DEL NORTE, S.R.L. DE C.V.</v>
          </cell>
          <cell r="C311">
            <v>1945757.81</v>
          </cell>
        </row>
        <row r="312">
          <cell r="A312">
            <v>2109920</v>
          </cell>
          <cell r="B312" t="str">
            <v>CASTECH  S.A. DE C.V.</v>
          </cell>
          <cell r="C312">
            <v>14500000</v>
          </cell>
        </row>
        <row r="313">
          <cell r="A313">
            <v>2109931</v>
          </cell>
          <cell r="B313" t="str">
            <v>PROMOTORA INDUSTRIAL TRESGON, S.A. DE C.V.</v>
          </cell>
          <cell r="C313">
            <v>172072.2947079881</v>
          </cell>
        </row>
        <row r="314">
          <cell r="A314">
            <v>2109932</v>
          </cell>
          <cell r="B314" t="str">
            <v>PROCESOS OPTIMOS DEL MAR, S.A. DE C.V.</v>
          </cell>
          <cell r="C314">
            <v>474700</v>
          </cell>
        </row>
        <row r="315">
          <cell r="A315">
            <v>2109935</v>
          </cell>
          <cell r="B315" t="str">
            <v>FABRICANTE Y COMERCIALIZADORA BETA, S.A. DE C.V.</v>
          </cell>
          <cell r="C315">
            <v>2564624.8793991143</v>
          </cell>
        </row>
        <row r="316">
          <cell r="A316">
            <v>2109940</v>
          </cell>
          <cell r="B316" t="str">
            <v>FUNDIDORA ZUMPANGO, S.A. DE C.V.</v>
          </cell>
          <cell r="C316">
            <v>187548.39454297902</v>
          </cell>
        </row>
        <row r="317">
          <cell r="A317">
            <v>2109947</v>
          </cell>
          <cell r="B317" t="str">
            <v>PRESFORZADOS MEXICANOS DE TIZAYUCA, S.A. DE C.V.</v>
          </cell>
          <cell r="C317">
            <v>627505.49308855482</v>
          </cell>
        </row>
        <row r="318">
          <cell r="A318">
            <v>2109956</v>
          </cell>
          <cell r="B318" t="str">
            <v>IMPULSORA PLAZA TAMAULIPAS, S.A. DE C.V.</v>
          </cell>
          <cell r="C318">
            <v>1986200.5536369621</v>
          </cell>
        </row>
        <row r="319">
          <cell r="A319">
            <v>2109964</v>
          </cell>
          <cell r="B319" t="str">
            <v>IMPULSORA PLAZA BAJA NORTE, S.A. DE C.V.</v>
          </cell>
          <cell r="C319">
            <v>2175097.51765056</v>
          </cell>
        </row>
        <row r="320">
          <cell r="A320">
            <v>2109975</v>
          </cell>
          <cell r="B320" t="str">
            <v>AMAPAS LA VISTA, S.A. DE C.V.</v>
          </cell>
          <cell r="C320">
            <v>1550000</v>
          </cell>
        </row>
        <row r="321">
          <cell r="A321">
            <v>2109977</v>
          </cell>
          <cell r="B321" t="str">
            <v>MAQUINARIA DIESEL, S.A. DE C.V.</v>
          </cell>
          <cell r="C321">
            <v>19500000</v>
          </cell>
        </row>
        <row r="322">
          <cell r="A322">
            <v>2109979</v>
          </cell>
          <cell r="B322" t="str">
            <v>DREAMTEX S. DE R.L. DE C.V.</v>
          </cell>
          <cell r="C322">
            <v>9900000</v>
          </cell>
        </row>
        <row r="323">
          <cell r="A323">
            <v>2109982</v>
          </cell>
          <cell r="B323" t="str">
            <v>CONDOMINIOS BAJA DIAMANTE, S.A. DE C.V.</v>
          </cell>
          <cell r="C323">
            <v>2038000</v>
          </cell>
        </row>
        <row r="324">
          <cell r="A324">
            <v>2109984</v>
          </cell>
          <cell r="B324" t="str">
            <v>LYM DE MEXICO, S. A. DE C. V.</v>
          </cell>
          <cell r="C324">
            <v>220000</v>
          </cell>
        </row>
        <row r="325">
          <cell r="A325">
            <v>2110000</v>
          </cell>
          <cell r="B325" t="str">
            <v>FEVISA INDUSTRIAL, S.A. DE C.V.</v>
          </cell>
          <cell r="C325">
            <v>5000000</v>
          </cell>
        </row>
        <row r="326">
          <cell r="A326">
            <v>3009527</v>
          </cell>
          <cell r="B326" t="str">
            <v>SISTEMAS AUTOMOTRICES DE MEXICO, S.A. DE C.V.</v>
          </cell>
          <cell r="C326">
            <v>12500000</v>
          </cell>
        </row>
        <row r="327">
          <cell r="A327">
            <v>3009544</v>
          </cell>
          <cell r="B327" t="str">
            <v>CORPORACION CONSTRUCTORA AZTECA, S.A. DE C.V.</v>
          </cell>
          <cell r="C327">
            <v>113197.6</v>
          </cell>
        </row>
        <row r="328">
          <cell r="A328">
            <v>3009547</v>
          </cell>
          <cell r="B328" t="str">
            <v>OPPLAT, S.A. DE C.V.</v>
          </cell>
          <cell r="C328">
            <v>247056</v>
          </cell>
        </row>
        <row r="329">
          <cell r="A329">
            <v>3009553</v>
          </cell>
          <cell r="B329" t="str">
            <v>REPRESENTACIONES Y DISTRIBUCIONES EVYA, S.A. DE C.</v>
          </cell>
          <cell r="C329">
            <v>160000</v>
          </cell>
        </row>
        <row r="330">
          <cell r="A330">
            <v>3009561</v>
          </cell>
          <cell r="B330" t="str">
            <v>FIDEICOMISO DE ADMINISTRACION DE GASTOS PREVIOS</v>
          </cell>
          <cell r="C330">
            <v>24043068.266863838</v>
          </cell>
        </row>
        <row r="331">
          <cell r="A331">
            <v>3009564</v>
          </cell>
          <cell r="B331" t="str">
            <v>COMERCIALIZADORA JERSY NAY S.A. DE C.V.</v>
          </cell>
          <cell r="C331">
            <v>76935.249722730689</v>
          </cell>
        </row>
        <row r="332">
          <cell r="A332">
            <v>3009566</v>
          </cell>
          <cell r="B332" t="str">
            <v>DIPOL, S.A. DE C.V.</v>
          </cell>
          <cell r="C332">
            <v>516064.36</v>
          </cell>
        </row>
        <row r="333">
          <cell r="A333">
            <v>3009571</v>
          </cell>
          <cell r="B333" t="str">
            <v>ACUICOLA DEL DESIERTO, S.A. DE C.V.</v>
          </cell>
          <cell r="C333">
            <v>2979552.16</v>
          </cell>
        </row>
        <row r="334">
          <cell r="A334">
            <v>3009576</v>
          </cell>
          <cell r="B334" t="str">
            <v>PATYLETA, S.A. DE C.V.</v>
          </cell>
          <cell r="C334">
            <v>10199.120000000001</v>
          </cell>
        </row>
        <row r="335">
          <cell r="A335">
            <v>3009583</v>
          </cell>
          <cell r="B335" t="str">
            <v>REME, S.A. DE C.V.</v>
          </cell>
          <cell r="C335">
            <v>674882.36</v>
          </cell>
        </row>
        <row r="336">
          <cell r="A336">
            <v>3009584</v>
          </cell>
          <cell r="B336" t="str">
            <v>SUBESTACIONES ELECTRICAS EUROPEAS INDUSTRIALES, S.</v>
          </cell>
          <cell r="C336">
            <v>100000</v>
          </cell>
        </row>
        <row r="337">
          <cell r="A337">
            <v>3009586</v>
          </cell>
          <cell r="B337" t="str">
            <v>ICEMARK INTERNATIONAL, S.A. DE C.V.</v>
          </cell>
          <cell r="C337">
            <v>126557.46</v>
          </cell>
        </row>
        <row r="338">
          <cell r="A338">
            <v>3009592</v>
          </cell>
          <cell r="B338" t="str">
            <v>SEAQUIST DE MEXICO, S.A. DE C.V.</v>
          </cell>
          <cell r="C338">
            <v>78897.780943707578</v>
          </cell>
        </row>
        <row r="339">
          <cell r="A339">
            <v>3009596</v>
          </cell>
          <cell r="B339" t="str">
            <v>MEDALLAS CLASICAS S.A. DE C.V.</v>
          </cell>
          <cell r="C339">
            <v>2547.7800000000002</v>
          </cell>
        </row>
        <row r="340">
          <cell r="A340">
            <v>3009597</v>
          </cell>
          <cell r="B340" t="str">
            <v>GRUPO SILMEL, S.A. DE C.V.</v>
          </cell>
          <cell r="C340">
            <v>249000</v>
          </cell>
        </row>
        <row r="341">
          <cell r="A341">
            <v>3009599</v>
          </cell>
          <cell r="B341" t="str">
            <v>CENTRAL VALLE HERMOSO, S.A. DE C.V.</v>
          </cell>
          <cell r="C341">
            <v>37765340</v>
          </cell>
        </row>
        <row r="342">
          <cell r="A342">
            <v>3009600</v>
          </cell>
          <cell r="B342" t="str">
            <v>PROCERAMA, S.A. DE C.V.</v>
          </cell>
          <cell r="C342">
            <v>30641.4</v>
          </cell>
        </row>
        <row r="343">
          <cell r="A343">
            <v>3009601</v>
          </cell>
          <cell r="B343" t="str">
            <v>CENTRAL LOMAS DE REAL, S.A. DE C.V.</v>
          </cell>
          <cell r="C343">
            <v>34648125.939999998</v>
          </cell>
        </row>
        <row r="344">
          <cell r="A344">
            <v>4001818</v>
          </cell>
          <cell r="B344" t="str">
            <v>TECHNOCAST, S.A. DE C.V.</v>
          </cell>
          <cell r="C344">
            <v>6400000</v>
          </cell>
        </row>
        <row r="345">
          <cell r="A345">
            <v>4001821</v>
          </cell>
          <cell r="B345" t="str">
            <v>DESARROLLOS INMOBILIARIOS ISLA MUJERES, SA DE CV</v>
          </cell>
          <cell r="C345">
            <v>4660000</v>
          </cell>
        </row>
        <row r="346">
          <cell r="A346">
            <v>4002060</v>
          </cell>
          <cell r="B346" t="str">
            <v>FABRICAS SELECTAS, S.A DE C.V.</v>
          </cell>
          <cell r="C346">
            <v>1767365.8</v>
          </cell>
        </row>
        <row r="347">
          <cell r="A347">
            <v>4002625</v>
          </cell>
          <cell r="B347" t="str">
            <v>PROYECTO LAS VENTANAS, S. DE R.L. DE C.V.</v>
          </cell>
          <cell r="C347">
            <v>2000000</v>
          </cell>
        </row>
        <row r="348">
          <cell r="A348">
            <v>4002744</v>
          </cell>
          <cell r="B348" t="str">
            <v>TRADECO INDUSTRIAL, S.A. DE C.V.</v>
          </cell>
          <cell r="C348">
            <v>855491.99210120563</v>
          </cell>
        </row>
        <row r="349">
          <cell r="A349">
            <v>4002759</v>
          </cell>
          <cell r="B349" t="str">
            <v>COMERCIALIZADORA VISTA BALLENA, S.A. DE C.V.</v>
          </cell>
          <cell r="C349">
            <v>6141645</v>
          </cell>
        </row>
        <row r="350">
          <cell r="A350">
            <v>4002762</v>
          </cell>
          <cell r="B350" t="str">
            <v>PUNTAVISTA, S.A. DE C.V.</v>
          </cell>
          <cell r="C350">
            <v>1834829</v>
          </cell>
        </row>
        <row r="351">
          <cell r="A351">
            <v>4002870</v>
          </cell>
          <cell r="B351" t="str">
            <v>COMBUSTIBLES Y GASES DE TORREON S.A. DE C.V.</v>
          </cell>
          <cell r="C351">
            <v>1803377.7264817003</v>
          </cell>
        </row>
        <row r="352">
          <cell r="A352">
            <v>4002876</v>
          </cell>
          <cell r="B352" t="str">
            <v>COMBUSTIBLES Y GASES DE TEPEJI S.A. DE C.V.</v>
          </cell>
          <cell r="C352">
            <v>450844.43162042508</v>
          </cell>
        </row>
        <row r="353">
          <cell r="A353">
            <v>4002904</v>
          </cell>
          <cell r="B353" t="str">
            <v>PROMOTORA Y OPERADORA CARNAVAL CARIBE?O, S.A. DE C</v>
          </cell>
          <cell r="C353">
            <v>586097.76110655267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avance"/>
      <sheetName val="pto 2007"/>
      <sheetName val="2009"/>
    </sheetNames>
    <sheetDataSet>
      <sheetData sheetId="0">
        <row r="1">
          <cell r="A1" t="str">
            <v>SHCP</v>
          </cell>
          <cell r="B1" t="str">
            <v>Ptal</v>
          </cell>
          <cell r="C1" t="str">
            <v>Descrpción</v>
          </cell>
          <cell r="D1" t="str">
            <v>Original</v>
          </cell>
          <cell r="E1" t="str">
            <v>1er</v>
          </cell>
          <cell r="F1" t="str">
            <v>2da</v>
          </cell>
          <cell r="G1" t="str">
            <v>Modificado</v>
          </cell>
          <cell r="H1" t="str">
            <v>2da Modi</v>
          </cell>
          <cell r="I1" t="str">
            <v>1er semestre</v>
          </cell>
          <cell r="J1" t="str">
            <v>calendadrio</v>
          </cell>
          <cell r="M1" t="str">
            <v>Enero</v>
          </cell>
          <cell r="N1" t="str">
            <v>Febrero</v>
          </cell>
          <cell r="O1">
            <v>6</v>
          </cell>
          <cell r="P1" t="str">
            <v>Abril</v>
          </cell>
          <cell r="Q1" t="str">
            <v>Mayo</v>
          </cell>
          <cell r="R1" t="str">
            <v>Junio</v>
          </cell>
          <cell r="S1" t="str">
            <v>Julio</v>
          </cell>
          <cell r="T1" t="str">
            <v>Agosto</v>
          </cell>
          <cell r="U1" t="str">
            <v>Septiembre</v>
          </cell>
          <cell r="V1" t="str">
            <v>Octubre</v>
          </cell>
          <cell r="W1" t="str">
            <v>Noviembre</v>
          </cell>
          <cell r="X1" t="str">
            <v>Diciembre</v>
          </cell>
        </row>
        <row r="2">
          <cell r="A2">
            <v>1000</v>
          </cell>
          <cell r="C2" t="str">
            <v>SERVICIOS PERSONALES</v>
          </cell>
          <cell r="D2">
            <v>882983888</v>
          </cell>
          <cell r="E2">
            <v>0</v>
          </cell>
          <cell r="F2">
            <v>20831024</v>
          </cell>
          <cell r="G2">
            <v>862152864</v>
          </cell>
          <cell r="H2">
            <v>857927092</v>
          </cell>
          <cell r="I2">
            <v>471178498</v>
          </cell>
          <cell r="J2">
            <v>431076432</v>
          </cell>
          <cell r="M2">
            <v>43008786.449999988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A3">
            <v>1700</v>
          </cell>
          <cell r="C3" t="str">
            <v xml:space="preserve">Pago de Estímulos a Servidores Públicos </v>
          </cell>
          <cell r="D3">
            <v>1201560</v>
          </cell>
          <cell r="E3">
            <v>0</v>
          </cell>
          <cell r="F3">
            <v>41712</v>
          </cell>
          <cell r="G3">
            <v>1159848</v>
          </cell>
          <cell r="H3">
            <v>1152116</v>
          </cell>
          <cell r="I3">
            <v>579924</v>
          </cell>
          <cell r="J3">
            <v>579924</v>
          </cell>
          <cell r="M3">
            <v>46164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A4">
            <v>1702</v>
          </cell>
          <cell r="B4">
            <v>1105</v>
          </cell>
          <cell r="C4" t="str">
            <v>Productividad a Empleados</v>
          </cell>
          <cell r="D4">
            <v>1201560</v>
          </cell>
          <cell r="F4">
            <v>41712</v>
          </cell>
          <cell r="G4">
            <v>1159848</v>
          </cell>
          <cell r="H4">
            <v>1152116</v>
          </cell>
          <cell r="I4">
            <v>579924</v>
          </cell>
          <cell r="J4">
            <v>579924</v>
          </cell>
          <cell r="L4" t="str">
            <v>17021105</v>
          </cell>
          <cell r="M4">
            <v>46164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</row>
        <row r="5">
          <cell r="A5">
            <v>10000</v>
          </cell>
          <cell r="C5" t="str">
            <v>Otros Conceptos</v>
          </cell>
          <cell r="D5">
            <v>881782328</v>
          </cell>
          <cell r="E5">
            <v>0</v>
          </cell>
          <cell r="F5">
            <v>20789312</v>
          </cell>
          <cell r="G5">
            <v>860993016</v>
          </cell>
          <cell r="H5">
            <v>856774976</v>
          </cell>
          <cell r="I5">
            <v>470598574</v>
          </cell>
          <cell r="J5">
            <v>430496508</v>
          </cell>
          <cell r="L5" t="str">
            <v>10000</v>
          </cell>
          <cell r="M5">
            <v>42962622.449999988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</row>
        <row r="6">
          <cell r="A6">
            <v>1103</v>
          </cell>
          <cell r="B6">
            <v>1101</v>
          </cell>
          <cell r="C6" t="str">
            <v>Sueldos a Funcionarios</v>
          </cell>
          <cell r="D6">
            <v>159920832</v>
          </cell>
          <cell r="F6">
            <v>4252104</v>
          </cell>
          <cell r="G6">
            <v>155668728</v>
          </cell>
          <cell r="H6">
            <v>154630936</v>
          </cell>
          <cell r="I6">
            <v>77834364</v>
          </cell>
          <cell r="J6">
            <v>77834364</v>
          </cell>
          <cell r="L6" t="str">
            <v>11031101</v>
          </cell>
          <cell r="M6">
            <v>8350626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</row>
        <row r="7">
          <cell r="A7">
            <v>1103</v>
          </cell>
          <cell r="B7">
            <v>1104</v>
          </cell>
          <cell r="C7" t="str">
            <v>Sueldos a Empleados</v>
          </cell>
          <cell r="D7">
            <v>99892128</v>
          </cell>
          <cell r="F7">
            <v>3702672</v>
          </cell>
          <cell r="G7">
            <v>96189456</v>
          </cell>
          <cell r="H7">
            <v>95548193</v>
          </cell>
          <cell r="I7">
            <v>48094728</v>
          </cell>
          <cell r="J7">
            <v>48094728</v>
          </cell>
          <cell r="L7" t="str">
            <v>11031104</v>
          </cell>
          <cell r="M7">
            <v>4685373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A8">
            <v>1204</v>
          </cell>
          <cell r="B8">
            <v>1404</v>
          </cell>
          <cell r="C8" t="str">
            <v>Servicio Social</v>
          </cell>
          <cell r="D8">
            <v>1500000</v>
          </cell>
          <cell r="G8">
            <v>1500000</v>
          </cell>
          <cell r="H8">
            <v>1490000</v>
          </cell>
          <cell r="I8">
            <v>750000</v>
          </cell>
          <cell r="J8">
            <v>750000</v>
          </cell>
          <cell r="L8" t="str">
            <v>12041404</v>
          </cell>
          <cell r="M8">
            <v>20633.400000000001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>
            <v>1301</v>
          </cell>
          <cell r="B9">
            <v>1107</v>
          </cell>
          <cell r="C9" t="str">
            <v xml:space="preserve">  De Funcionarios</v>
          </cell>
          <cell r="D9">
            <v>34753863</v>
          </cell>
          <cell r="F9">
            <v>1086582</v>
          </cell>
          <cell r="G9">
            <v>33667281</v>
          </cell>
          <cell r="H9">
            <v>33442832</v>
          </cell>
          <cell r="I9">
            <v>16833640.5</v>
          </cell>
          <cell r="J9">
            <v>16833640.5</v>
          </cell>
          <cell r="L9" t="str">
            <v>13011107</v>
          </cell>
          <cell r="M9">
            <v>1581619.21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A10">
            <v>1301</v>
          </cell>
          <cell r="B10">
            <v>1108</v>
          </cell>
          <cell r="C10" t="str">
            <v xml:space="preserve">  De Empleados</v>
          </cell>
          <cell r="D10">
            <v>23213760</v>
          </cell>
          <cell r="F10">
            <v>772633</v>
          </cell>
          <cell r="G10">
            <v>22441127</v>
          </cell>
          <cell r="H10">
            <v>22291519</v>
          </cell>
          <cell r="I10">
            <v>11220563.5</v>
          </cell>
          <cell r="J10">
            <v>11220563.5</v>
          </cell>
          <cell r="L10" t="str">
            <v>13011108</v>
          </cell>
          <cell r="M10">
            <v>1084842.97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A11">
            <v>1305</v>
          </cell>
          <cell r="B11">
            <v>1117</v>
          </cell>
          <cell r="C11" t="str">
            <v>Prima por Vacaciones</v>
          </cell>
          <cell r="D11">
            <v>12767288</v>
          </cell>
          <cell r="F11">
            <v>416244</v>
          </cell>
          <cell r="G11">
            <v>12351044</v>
          </cell>
          <cell r="H11">
            <v>12268704</v>
          </cell>
          <cell r="I11">
            <v>6175522</v>
          </cell>
          <cell r="J11">
            <v>6175522</v>
          </cell>
          <cell r="L11" t="str">
            <v>13051117</v>
          </cell>
          <cell r="M11">
            <v>1695768.63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A12">
            <v>1306</v>
          </cell>
          <cell r="B12">
            <v>1103</v>
          </cell>
          <cell r="C12" t="str">
            <v>Gratificaciones a Funcionarios</v>
          </cell>
          <cell r="D12">
            <v>75706825</v>
          </cell>
          <cell r="F12">
            <v>2076153</v>
          </cell>
          <cell r="G12">
            <v>73630672</v>
          </cell>
          <cell r="H12">
            <v>73139801</v>
          </cell>
          <cell r="I12">
            <v>36815336</v>
          </cell>
          <cell r="J12">
            <v>36815336</v>
          </cell>
          <cell r="L12" t="str">
            <v>13061103</v>
          </cell>
          <cell r="M12">
            <v>3579950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>
            <v>1306</v>
          </cell>
          <cell r="B13">
            <v>1106</v>
          </cell>
          <cell r="C13" t="str">
            <v>Gratificaciones a Empleados</v>
          </cell>
          <cell r="D13">
            <v>47874511</v>
          </cell>
          <cell r="F13">
            <v>1740393</v>
          </cell>
          <cell r="G13">
            <v>46134118</v>
          </cell>
          <cell r="H13">
            <v>45826557</v>
          </cell>
          <cell r="I13">
            <v>23067059</v>
          </cell>
          <cell r="J13">
            <v>23067059</v>
          </cell>
          <cell r="L13" t="str">
            <v>13061106</v>
          </cell>
          <cell r="M13">
            <v>2066175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>
            <v>1319</v>
          </cell>
          <cell r="B14">
            <v>1109</v>
          </cell>
          <cell r="C14" t="str">
            <v>Tiempo Extraordinario</v>
          </cell>
          <cell r="D14">
            <v>1361482</v>
          </cell>
          <cell r="G14">
            <v>1361482</v>
          </cell>
          <cell r="H14">
            <v>1352405</v>
          </cell>
          <cell r="I14">
            <v>680741</v>
          </cell>
          <cell r="J14">
            <v>680741</v>
          </cell>
          <cell r="L14" t="str">
            <v>13191109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>
            <v>1320</v>
          </cell>
          <cell r="B15">
            <v>1114</v>
          </cell>
          <cell r="C15" t="str">
            <v xml:space="preserve">   Compensación p/radicar en zona Front.</v>
          </cell>
          <cell r="D15">
            <v>2616223</v>
          </cell>
          <cell r="G15">
            <v>2616223</v>
          </cell>
          <cell r="H15">
            <v>2598782</v>
          </cell>
          <cell r="I15">
            <v>1308111.5</v>
          </cell>
          <cell r="J15">
            <v>1308111.5</v>
          </cell>
          <cell r="L15" t="str">
            <v>13201114</v>
          </cell>
          <cell r="M15">
            <v>62389.96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A16">
            <v>1404</v>
          </cell>
          <cell r="B16">
            <v>2702</v>
          </cell>
          <cell r="C16" t="str">
            <v>Prima de Seg. por Accidentes Personales</v>
          </cell>
          <cell r="D16">
            <v>0</v>
          </cell>
          <cell r="G16">
            <v>0</v>
          </cell>
          <cell r="I16">
            <v>0</v>
          </cell>
          <cell r="J16">
            <v>0</v>
          </cell>
          <cell r="L16" t="str">
            <v>14042702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>
            <v>1404</v>
          </cell>
          <cell r="B17">
            <v>2701</v>
          </cell>
          <cell r="C17" t="str">
            <v xml:space="preserve">  Seguros de Vida</v>
          </cell>
          <cell r="D17">
            <v>7992741</v>
          </cell>
          <cell r="F17">
            <v>257096</v>
          </cell>
          <cell r="G17">
            <v>7735645</v>
          </cell>
          <cell r="H17">
            <v>7684074</v>
          </cell>
          <cell r="I17">
            <v>3867822.5</v>
          </cell>
          <cell r="J17">
            <v>3867822.5</v>
          </cell>
          <cell r="L17" t="str">
            <v>14042701</v>
          </cell>
          <cell r="M17">
            <v>410000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>
            <v>1409</v>
          </cell>
          <cell r="B18">
            <v>2712</v>
          </cell>
          <cell r="C18" t="str">
            <v xml:space="preserve"> Seguro de Respons. Civil y Ases. Legal</v>
          </cell>
          <cell r="D18">
            <v>1532128</v>
          </cell>
          <cell r="G18">
            <v>1532128</v>
          </cell>
          <cell r="H18">
            <v>1521914</v>
          </cell>
          <cell r="I18">
            <v>766064</v>
          </cell>
          <cell r="J18">
            <v>766064</v>
          </cell>
          <cell r="L18" t="str">
            <v>14092712</v>
          </cell>
          <cell r="M18">
            <v>100000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>
            <v>1409</v>
          </cell>
          <cell r="B19">
            <v>2605</v>
          </cell>
          <cell r="C19" t="str">
            <v>Seguros de Funcionarios</v>
          </cell>
          <cell r="D19">
            <v>1066940</v>
          </cell>
          <cell r="G19">
            <v>1066940</v>
          </cell>
          <cell r="H19">
            <v>1059827</v>
          </cell>
          <cell r="I19">
            <v>533470</v>
          </cell>
          <cell r="J19">
            <v>533470</v>
          </cell>
          <cell r="L19" t="str">
            <v>14092605</v>
          </cell>
          <cell r="M19">
            <v>36935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A20">
            <v>1410</v>
          </cell>
          <cell r="B20">
            <v>1202</v>
          </cell>
          <cell r="C20" t="str">
            <v>Cuotas Pagadas al IMSS (Patronales)</v>
          </cell>
          <cell r="D20">
            <v>20780716</v>
          </cell>
          <cell r="F20">
            <v>1831221</v>
          </cell>
          <cell r="G20">
            <v>18949495</v>
          </cell>
          <cell r="H20">
            <v>18823165</v>
          </cell>
          <cell r="I20">
            <v>9474747.5</v>
          </cell>
          <cell r="J20">
            <v>9474747.5</v>
          </cell>
          <cell r="L20" t="str">
            <v>14101202</v>
          </cell>
          <cell r="M20">
            <v>1007796.95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A21">
            <v>1410</v>
          </cell>
          <cell r="B21">
            <v>1203</v>
          </cell>
          <cell r="C21" t="str">
            <v>Cuotas al IMSS del Personal</v>
          </cell>
          <cell r="D21">
            <v>9747308</v>
          </cell>
          <cell r="G21">
            <v>9747308</v>
          </cell>
          <cell r="H21">
            <v>9682326</v>
          </cell>
          <cell r="I21">
            <v>4873654</v>
          </cell>
          <cell r="J21">
            <v>4873654</v>
          </cell>
          <cell r="L21" t="str">
            <v>14101203</v>
          </cell>
          <cell r="M21">
            <v>479460.29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A22">
            <v>1411</v>
          </cell>
          <cell r="B22">
            <v>1205</v>
          </cell>
          <cell r="C22" t="str">
            <v>Aportaciones al INFONAVIT</v>
          </cell>
          <cell r="D22">
            <v>21041913</v>
          </cell>
          <cell r="F22">
            <v>735757</v>
          </cell>
          <cell r="G22">
            <v>20306156</v>
          </cell>
          <cell r="H22">
            <v>20170782</v>
          </cell>
          <cell r="I22">
            <v>10153078</v>
          </cell>
          <cell r="J22">
            <v>10153078</v>
          </cell>
          <cell r="L22" t="str">
            <v>14111205</v>
          </cell>
          <cell r="M22">
            <v>1059439.5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1413</v>
          </cell>
          <cell r="B23">
            <v>1204</v>
          </cell>
          <cell r="C23" t="str">
            <v>Aportación para el Fondo de Retiro (2%)</v>
          </cell>
          <cell r="D23">
            <v>21673168</v>
          </cell>
          <cell r="G23">
            <v>21673168</v>
          </cell>
          <cell r="H23">
            <v>21528680</v>
          </cell>
          <cell r="I23">
            <v>10836584</v>
          </cell>
          <cell r="J23">
            <v>10836584</v>
          </cell>
          <cell r="L23" t="str">
            <v>14131204</v>
          </cell>
          <cell r="M23">
            <v>1091221.92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A24">
            <v>1501</v>
          </cell>
          <cell r="B24">
            <v>1207</v>
          </cell>
          <cell r="C24" t="str">
            <v xml:space="preserve">  Fondo de Ahorro del Personal</v>
          </cell>
          <cell r="D24">
            <v>13624865</v>
          </cell>
          <cell r="F24">
            <v>446023</v>
          </cell>
          <cell r="G24">
            <v>13178842</v>
          </cell>
          <cell r="H24">
            <v>13090983</v>
          </cell>
          <cell r="I24">
            <v>6589421</v>
          </cell>
          <cell r="J24">
            <v>6589421</v>
          </cell>
          <cell r="L24" t="str">
            <v>15011207</v>
          </cell>
          <cell r="M24">
            <v>658634.74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A25">
            <v>1505</v>
          </cell>
          <cell r="B25">
            <v>1111</v>
          </cell>
          <cell r="C25" t="str">
            <v>Indemnización por Despido</v>
          </cell>
          <cell r="D25">
            <v>50000000</v>
          </cell>
          <cell r="G25">
            <v>50000000</v>
          </cell>
          <cell r="H25">
            <v>49666667</v>
          </cell>
          <cell r="I25">
            <v>25000000</v>
          </cell>
          <cell r="J25">
            <v>25000000</v>
          </cell>
          <cell r="L25" t="str">
            <v>15051111</v>
          </cell>
          <cell r="M25">
            <v>2500000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A26">
            <v>1507</v>
          </cell>
          <cell r="B26">
            <v>1113</v>
          </cell>
          <cell r="C26" t="str">
            <v xml:space="preserve">   Ayuda extra por Alumbramiento</v>
          </cell>
          <cell r="D26">
            <v>617700</v>
          </cell>
          <cell r="G26">
            <v>617700</v>
          </cell>
          <cell r="H26">
            <v>613582</v>
          </cell>
          <cell r="I26">
            <v>308850</v>
          </cell>
          <cell r="J26">
            <v>308850</v>
          </cell>
          <cell r="L26" t="str">
            <v>15071113</v>
          </cell>
          <cell r="M26">
            <v>17774.740000000002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A27">
            <v>1507</v>
          </cell>
          <cell r="B27">
            <v>2202</v>
          </cell>
          <cell r="C27" t="str">
            <v xml:space="preserve"> Club Deportivo Chapultepec</v>
          </cell>
          <cell r="D27">
            <v>620850</v>
          </cell>
          <cell r="G27">
            <v>620850</v>
          </cell>
          <cell r="H27">
            <v>616711</v>
          </cell>
          <cell r="I27">
            <v>310425</v>
          </cell>
          <cell r="J27">
            <v>310425</v>
          </cell>
          <cell r="L27" t="str">
            <v>15072202</v>
          </cell>
          <cell r="M27">
            <v>76401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</row>
        <row r="28">
          <cell r="A28">
            <v>1507</v>
          </cell>
          <cell r="B28">
            <v>2203</v>
          </cell>
          <cell r="C28" t="str">
            <v xml:space="preserve"> Club Deportivo Coyoacán</v>
          </cell>
          <cell r="D28">
            <v>912869</v>
          </cell>
          <cell r="G28">
            <v>912869</v>
          </cell>
          <cell r="H28">
            <v>906783</v>
          </cell>
          <cell r="I28">
            <v>456434.5</v>
          </cell>
          <cell r="J28">
            <v>456434.5</v>
          </cell>
          <cell r="L28" t="str">
            <v>15072203</v>
          </cell>
          <cell r="M28">
            <v>101291.65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A29">
            <v>1507</v>
          </cell>
          <cell r="B29">
            <v>2204</v>
          </cell>
          <cell r="C29" t="str">
            <v xml:space="preserve"> Fomento deportivo actividades permanentes</v>
          </cell>
          <cell r="D29">
            <v>3828038</v>
          </cell>
          <cell r="G29">
            <v>3828038</v>
          </cell>
          <cell r="H29">
            <v>3802518</v>
          </cell>
          <cell r="I29">
            <v>1914019</v>
          </cell>
          <cell r="J29">
            <v>1914019</v>
          </cell>
          <cell r="L29" t="str">
            <v>15072204</v>
          </cell>
          <cell r="M29">
            <v>245000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A30">
            <v>1507</v>
          </cell>
          <cell r="B30">
            <v>1201</v>
          </cell>
          <cell r="C30" t="str">
            <v xml:space="preserve">  Otras (Pago Unico)</v>
          </cell>
          <cell r="D30">
            <v>9886507</v>
          </cell>
          <cell r="G30">
            <v>9886507</v>
          </cell>
          <cell r="H30">
            <v>9820597</v>
          </cell>
          <cell r="I30">
            <v>4943253.5</v>
          </cell>
          <cell r="J30">
            <v>4943253.5</v>
          </cell>
          <cell r="L30" t="str">
            <v>15071201</v>
          </cell>
          <cell r="M30">
            <v>564613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A31">
            <v>1507</v>
          </cell>
          <cell r="B31">
            <v>2301</v>
          </cell>
          <cell r="C31" t="str">
            <v xml:space="preserve">  Igualas y Honorarios Médicos</v>
          </cell>
          <cell r="D31">
            <v>20859002</v>
          </cell>
          <cell r="G31">
            <v>20859002</v>
          </cell>
          <cell r="H31">
            <v>20719942</v>
          </cell>
          <cell r="I31">
            <v>10429501</v>
          </cell>
          <cell r="J31">
            <v>10429501</v>
          </cell>
          <cell r="L31" t="str">
            <v>15072301</v>
          </cell>
          <cell r="M31">
            <v>1300000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</row>
        <row r="32">
          <cell r="A32">
            <v>1507</v>
          </cell>
          <cell r="B32">
            <v>2303</v>
          </cell>
          <cell r="C32" t="str">
            <v xml:space="preserve">  Medicinas</v>
          </cell>
          <cell r="D32">
            <v>20020966</v>
          </cell>
          <cell r="G32">
            <v>20020966</v>
          </cell>
          <cell r="H32">
            <v>19887493</v>
          </cell>
          <cell r="I32">
            <v>10010483</v>
          </cell>
          <cell r="J32">
            <v>10010483</v>
          </cell>
          <cell r="L32" t="str">
            <v>15072303</v>
          </cell>
          <cell r="M32">
            <v>1204185.22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</row>
        <row r="33">
          <cell r="A33">
            <v>1507</v>
          </cell>
          <cell r="B33">
            <v>2302</v>
          </cell>
          <cell r="C33" t="str">
            <v xml:space="preserve">  Hospitales y Clinicas</v>
          </cell>
          <cell r="D33">
            <v>35938616</v>
          </cell>
          <cell r="G33">
            <v>35938616</v>
          </cell>
          <cell r="H33">
            <v>35699025</v>
          </cell>
          <cell r="I33">
            <v>17969308</v>
          </cell>
          <cell r="J33">
            <v>17969308</v>
          </cell>
          <cell r="L33" t="str">
            <v>15072302</v>
          </cell>
          <cell r="M33">
            <v>2205339.19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A34">
            <v>1507</v>
          </cell>
          <cell r="B34">
            <v>2304</v>
          </cell>
          <cell r="C34" t="str">
            <v xml:space="preserve">  Programa de medicina preventiva</v>
          </cell>
          <cell r="L34" t="str">
            <v>15072304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</row>
        <row r="35">
          <cell r="A35">
            <v>1507</v>
          </cell>
          <cell r="B35">
            <v>2305</v>
          </cell>
          <cell r="C35" t="str">
            <v xml:space="preserve">  Reembolsos por Gastos Médicos</v>
          </cell>
          <cell r="D35">
            <v>1212615</v>
          </cell>
          <cell r="G35">
            <v>1212615</v>
          </cell>
          <cell r="H35">
            <v>1204531</v>
          </cell>
          <cell r="I35">
            <v>606307.5</v>
          </cell>
          <cell r="J35">
            <v>606307.5</v>
          </cell>
          <cell r="L35" t="str">
            <v>15072305</v>
          </cell>
          <cell r="M35">
            <v>3081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A36">
            <v>1507</v>
          </cell>
          <cell r="B36">
            <v>2703</v>
          </cell>
          <cell r="C36" t="str">
            <v xml:space="preserve">  Canastilla y Lactancia</v>
          </cell>
          <cell r="D36">
            <v>13431</v>
          </cell>
          <cell r="G36">
            <v>13431</v>
          </cell>
          <cell r="H36">
            <v>13341</v>
          </cell>
          <cell r="I36">
            <v>6715.5</v>
          </cell>
          <cell r="J36">
            <v>6715.5</v>
          </cell>
          <cell r="L36" t="str">
            <v>15072703</v>
          </cell>
          <cell r="M36">
            <v>250.03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  <row r="37">
          <cell r="A37">
            <v>1507</v>
          </cell>
          <cell r="B37">
            <v>2704</v>
          </cell>
          <cell r="C37" t="str">
            <v xml:space="preserve">  P/Renta Casa_habit. P/emp.</v>
          </cell>
          <cell r="D37">
            <v>1490</v>
          </cell>
          <cell r="G37">
            <v>1490</v>
          </cell>
          <cell r="H37">
            <v>1480</v>
          </cell>
          <cell r="I37">
            <v>745</v>
          </cell>
          <cell r="J37">
            <v>745</v>
          </cell>
          <cell r="L37" t="str">
            <v>15072704</v>
          </cell>
          <cell r="M37">
            <v>36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</row>
        <row r="38">
          <cell r="A38">
            <v>1507</v>
          </cell>
          <cell r="B38">
            <v>2501</v>
          </cell>
          <cell r="C38" t="str">
            <v xml:space="preserve">  Obsequios al Personal p/Fin de Ejerc.</v>
          </cell>
          <cell r="D38">
            <v>1764048</v>
          </cell>
          <cell r="G38">
            <v>1764048</v>
          </cell>
          <cell r="H38">
            <v>1752288</v>
          </cell>
          <cell r="I38">
            <v>882024</v>
          </cell>
          <cell r="J38">
            <v>882024</v>
          </cell>
          <cell r="L38" t="str">
            <v>15072501</v>
          </cell>
          <cell r="M38">
            <v>92000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</row>
        <row r="39">
          <cell r="A39">
            <v>1507</v>
          </cell>
          <cell r="B39">
            <v>2502</v>
          </cell>
          <cell r="C39" t="str">
            <v xml:space="preserve">  Juguetes p/hijos del personal</v>
          </cell>
          <cell r="D39">
            <v>365040</v>
          </cell>
          <cell r="G39">
            <v>365040</v>
          </cell>
          <cell r="H39">
            <v>362606</v>
          </cell>
          <cell r="I39">
            <v>182520</v>
          </cell>
          <cell r="J39">
            <v>182520</v>
          </cell>
          <cell r="L39" t="str">
            <v>15072502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</row>
        <row r="40">
          <cell r="A40">
            <v>1507</v>
          </cell>
          <cell r="B40">
            <v>2503</v>
          </cell>
          <cell r="C40" t="str">
            <v xml:space="preserve">  Festejos al Personal p/Fin de Ejerc.</v>
          </cell>
          <cell r="D40">
            <v>694928</v>
          </cell>
          <cell r="G40">
            <v>694928</v>
          </cell>
          <cell r="H40">
            <v>690295</v>
          </cell>
          <cell r="I40">
            <v>347464</v>
          </cell>
          <cell r="J40">
            <v>347464</v>
          </cell>
          <cell r="L40" t="str">
            <v>15072503</v>
          </cell>
          <cell r="M40">
            <v>120000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</row>
        <row r="41">
          <cell r="A41">
            <v>1507</v>
          </cell>
          <cell r="B41">
            <v>2504</v>
          </cell>
          <cell r="C41" t="str">
            <v xml:space="preserve">  Diversos</v>
          </cell>
          <cell r="D41">
            <v>353496</v>
          </cell>
          <cell r="G41">
            <v>353496</v>
          </cell>
          <cell r="H41">
            <v>351139</v>
          </cell>
          <cell r="I41">
            <v>176748</v>
          </cell>
          <cell r="J41">
            <v>176748</v>
          </cell>
          <cell r="L41" t="str">
            <v>15072504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</row>
        <row r="42">
          <cell r="A42">
            <v>1507</v>
          </cell>
          <cell r="B42">
            <v>1208</v>
          </cell>
          <cell r="C42" t="str">
            <v xml:space="preserve">  Ayuda de Transporte Personal Sind.</v>
          </cell>
          <cell r="D42">
            <v>998922</v>
          </cell>
          <cell r="F42">
            <v>37027</v>
          </cell>
          <cell r="G42">
            <v>961895</v>
          </cell>
          <cell r="H42">
            <v>955482</v>
          </cell>
          <cell r="I42">
            <v>480947.5</v>
          </cell>
          <cell r="J42">
            <v>480947.5</v>
          </cell>
          <cell r="L42" t="str">
            <v>15071208</v>
          </cell>
          <cell r="M42">
            <v>30402.94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</row>
        <row r="43">
          <cell r="A43">
            <v>1507</v>
          </cell>
          <cell r="B43">
            <v>2601</v>
          </cell>
          <cell r="C43" t="str">
            <v>Diversos: Servicios Personales</v>
          </cell>
          <cell r="D43">
            <v>8167661</v>
          </cell>
          <cell r="F43">
            <v>116667</v>
          </cell>
          <cell r="G43">
            <v>8050994</v>
          </cell>
          <cell r="H43">
            <v>7997322</v>
          </cell>
          <cell r="I43">
            <v>4025497</v>
          </cell>
          <cell r="J43">
            <v>4025497</v>
          </cell>
          <cell r="L43" t="str">
            <v>15072601</v>
          </cell>
          <cell r="M43">
            <v>231388.86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</row>
        <row r="44">
          <cell r="A44">
            <v>1507</v>
          </cell>
          <cell r="B44">
            <v>1603</v>
          </cell>
          <cell r="C44" t="str">
            <v>I.S.R. Prestaciones Acumulables</v>
          </cell>
          <cell r="D44">
            <v>8513324</v>
          </cell>
          <cell r="G44">
            <v>8513324</v>
          </cell>
          <cell r="H44">
            <v>9978482</v>
          </cell>
          <cell r="I44">
            <v>4256662</v>
          </cell>
          <cell r="J44">
            <v>4256662</v>
          </cell>
          <cell r="L44" t="str">
            <v>15071603</v>
          </cell>
          <cell r="M44">
            <v>480000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</row>
        <row r="45">
          <cell r="A45">
            <v>1509</v>
          </cell>
          <cell r="B45">
            <v>1122</v>
          </cell>
          <cell r="C45" t="str">
            <v>Comp. General adicional func.</v>
          </cell>
          <cell r="D45">
            <v>27420548</v>
          </cell>
          <cell r="F45">
            <v>741483</v>
          </cell>
          <cell r="G45">
            <v>26679065</v>
          </cell>
          <cell r="H45">
            <v>26501205</v>
          </cell>
          <cell r="I45">
            <v>13339532.5</v>
          </cell>
          <cell r="J45">
            <v>13339532.5</v>
          </cell>
          <cell r="L45" t="str">
            <v>15091122</v>
          </cell>
          <cell r="M45">
            <v>1273916.6499999999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</row>
        <row r="46">
          <cell r="A46">
            <v>1509</v>
          </cell>
          <cell r="B46">
            <v>1123</v>
          </cell>
          <cell r="C46" t="str">
            <v>Comp. General adicional empl.</v>
          </cell>
          <cell r="D46">
            <v>17339859</v>
          </cell>
          <cell r="F46">
            <v>621569</v>
          </cell>
          <cell r="G46">
            <v>16718290</v>
          </cell>
          <cell r="H46">
            <v>16606835</v>
          </cell>
          <cell r="I46">
            <v>8359145</v>
          </cell>
          <cell r="J46">
            <v>8359145</v>
          </cell>
          <cell r="L46" t="str">
            <v>15091123</v>
          </cell>
          <cell r="M46">
            <v>736720.38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A47">
            <v>1509</v>
          </cell>
          <cell r="B47">
            <v>1118</v>
          </cell>
          <cell r="C47" t="str">
            <v xml:space="preserve">   Compensación  Garantizada</v>
          </cell>
          <cell r="D47">
            <v>25525848</v>
          </cell>
          <cell r="G47">
            <v>25525848</v>
          </cell>
          <cell r="H47">
            <v>25355676</v>
          </cell>
          <cell r="I47">
            <v>12762924</v>
          </cell>
          <cell r="J47">
            <v>12762924</v>
          </cell>
          <cell r="L47" t="str">
            <v>15091118</v>
          </cell>
          <cell r="M47">
            <v>730552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</row>
        <row r="48">
          <cell r="A48">
            <v>1509</v>
          </cell>
          <cell r="B48">
            <v>1119</v>
          </cell>
          <cell r="C48" t="str">
            <v xml:space="preserve">   Prestación Especial</v>
          </cell>
          <cell r="D48">
            <v>22262988</v>
          </cell>
          <cell r="F48">
            <v>612007</v>
          </cell>
          <cell r="G48">
            <v>21650981</v>
          </cell>
          <cell r="H48">
            <v>21506641</v>
          </cell>
          <cell r="I48">
            <v>10825490.5</v>
          </cell>
          <cell r="J48">
            <v>10825490.5</v>
          </cell>
          <cell r="L48" t="str">
            <v>15091119</v>
          </cell>
          <cell r="M48">
            <v>1064454.6000000001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</row>
        <row r="49">
          <cell r="A49">
            <v>1509</v>
          </cell>
          <cell r="B49">
            <v>1120</v>
          </cell>
          <cell r="C49" t="str">
            <v xml:space="preserve">   Cupones de Comida</v>
          </cell>
          <cell r="D49">
            <v>17637884</v>
          </cell>
          <cell r="F49">
            <v>537473</v>
          </cell>
          <cell r="G49">
            <v>17100411</v>
          </cell>
          <cell r="H49">
            <v>16986408</v>
          </cell>
          <cell r="I49">
            <v>8550205.5</v>
          </cell>
          <cell r="J49">
            <v>8550205.5</v>
          </cell>
          <cell r="L49" t="str">
            <v>15091120</v>
          </cell>
          <cell r="M49">
            <v>894187.58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</row>
        <row r="50">
          <cell r="A50">
            <v>1509</v>
          </cell>
          <cell r="B50">
            <v>1121</v>
          </cell>
          <cell r="C50" t="str">
            <v xml:space="preserve">   Ayuda para comida prov. M.</v>
          </cell>
          <cell r="D50">
            <v>23664495</v>
          </cell>
          <cell r="F50">
            <v>806208</v>
          </cell>
          <cell r="G50">
            <v>22858287</v>
          </cell>
          <cell r="H50">
            <v>22705898</v>
          </cell>
          <cell r="I50">
            <v>11429143.5</v>
          </cell>
          <cell r="J50">
            <v>11429143.5</v>
          </cell>
          <cell r="L50" t="str">
            <v>15091121</v>
          </cell>
          <cell r="M50">
            <v>837561.04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</row>
        <row r="51">
          <cell r="A51">
            <v>1513</v>
          </cell>
          <cell r="B51">
            <v>2101</v>
          </cell>
          <cell r="C51" t="str">
            <v xml:space="preserve">  Becas a funcionarios y Empleados.</v>
          </cell>
          <cell r="D51">
            <v>879965</v>
          </cell>
          <cell r="G51">
            <v>879965</v>
          </cell>
          <cell r="H51">
            <v>874099</v>
          </cell>
          <cell r="I51">
            <v>439982.5</v>
          </cell>
          <cell r="J51">
            <v>439982.5</v>
          </cell>
          <cell r="L51" t="str">
            <v>15132101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</row>
        <row r="52">
          <cell r="A52">
            <v>1513</v>
          </cell>
          <cell r="B52">
            <v>2102</v>
          </cell>
          <cell r="C52" t="str">
            <v xml:space="preserve">  Cursos y Seminarios</v>
          </cell>
          <cell r="D52">
            <v>4875187</v>
          </cell>
          <cell r="G52">
            <v>4875187</v>
          </cell>
          <cell r="H52">
            <v>4842686</v>
          </cell>
          <cell r="I52">
            <v>2437593.5</v>
          </cell>
          <cell r="J52">
            <v>2437593.5</v>
          </cell>
          <cell r="L52" t="str">
            <v>15132102</v>
          </cell>
          <cell r="M52">
            <v>282600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</row>
        <row r="53">
          <cell r="A53">
            <v>1801</v>
          </cell>
          <cell r="C53" t="str">
            <v>Incrementos a Percepciones</v>
          </cell>
          <cell r="D53">
            <v>20339360</v>
          </cell>
          <cell r="G53">
            <v>20339360</v>
          </cell>
          <cell r="H53">
            <v>20203764</v>
          </cell>
          <cell r="I53">
            <v>10169680</v>
          </cell>
          <cell r="J53">
            <v>10169680</v>
          </cell>
          <cell r="L53" t="str">
            <v>1801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</row>
        <row r="54">
          <cell r="I54">
            <v>0</v>
          </cell>
          <cell r="J54">
            <v>0</v>
          </cell>
          <cell r="L54" t="str">
            <v/>
          </cell>
          <cell r="M54">
            <v>2666462.1800000002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</row>
        <row r="55">
          <cell r="A55">
            <v>2000</v>
          </cell>
          <cell r="C55" t="str">
            <v>MATERIALES Y SUMINISTROS</v>
          </cell>
          <cell r="D55">
            <v>11378430</v>
          </cell>
          <cell r="E55">
            <v>0</v>
          </cell>
          <cell r="F55">
            <v>0</v>
          </cell>
          <cell r="G55">
            <v>11378430</v>
          </cell>
          <cell r="H55">
            <v>9278430</v>
          </cell>
          <cell r="I55">
            <v>5689215</v>
          </cell>
          <cell r="J55">
            <v>5689215</v>
          </cell>
          <cell r="L55" t="str">
            <v>2000</v>
          </cell>
          <cell r="M55">
            <v>113253.45999999999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</row>
        <row r="56">
          <cell r="A56">
            <v>2100</v>
          </cell>
          <cell r="C56" t="str">
            <v>Materiales y Utiles de Administración y de enseñanza</v>
          </cell>
          <cell r="D56">
            <v>4565076</v>
          </cell>
          <cell r="E56">
            <v>0</v>
          </cell>
          <cell r="F56">
            <v>0</v>
          </cell>
          <cell r="G56">
            <v>4565076</v>
          </cell>
          <cell r="H56">
            <v>3722548</v>
          </cell>
          <cell r="I56">
            <v>2282538</v>
          </cell>
          <cell r="J56">
            <v>2282538</v>
          </cell>
          <cell r="L56" t="str">
            <v>2100</v>
          </cell>
          <cell r="M56">
            <v>102971.09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A57">
            <v>2101</v>
          </cell>
          <cell r="C57" t="str">
            <v>Materiales y Utiles de Oficina</v>
          </cell>
          <cell r="D57">
            <v>3202058</v>
          </cell>
          <cell r="E57">
            <v>0</v>
          </cell>
          <cell r="F57">
            <v>0</v>
          </cell>
          <cell r="G57">
            <v>3202058</v>
          </cell>
          <cell r="H57">
            <v>2611089</v>
          </cell>
          <cell r="I57">
            <v>1601029</v>
          </cell>
          <cell r="J57">
            <v>1601029</v>
          </cell>
          <cell r="L57" t="str">
            <v>2101</v>
          </cell>
          <cell r="M57">
            <v>102971.09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</row>
        <row r="58">
          <cell r="A58">
            <v>2101</v>
          </cell>
          <cell r="B58">
            <v>7901</v>
          </cell>
          <cell r="C58" t="str">
            <v xml:space="preserve">  Papelería</v>
          </cell>
          <cell r="D58">
            <v>3157524</v>
          </cell>
          <cell r="G58">
            <v>3157524</v>
          </cell>
          <cell r="H58">
            <v>2574774</v>
          </cell>
          <cell r="I58">
            <v>1578762</v>
          </cell>
          <cell r="J58">
            <v>1578762</v>
          </cell>
          <cell r="L58" t="str">
            <v>21017901</v>
          </cell>
          <cell r="M58">
            <v>102971.09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A59">
            <v>2101</v>
          </cell>
          <cell r="B59">
            <v>7900</v>
          </cell>
          <cell r="C59" t="str">
            <v xml:space="preserve">  Utiles de Escritorio</v>
          </cell>
          <cell r="D59">
            <v>44534</v>
          </cell>
          <cell r="G59">
            <v>44534</v>
          </cell>
          <cell r="H59">
            <v>36315</v>
          </cell>
          <cell r="I59">
            <v>22267</v>
          </cell>
          <cell r="J59">
            <v>22267</v>
          </cell>
          <cell r="L59" t="str">
            <v>21017900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</row>
        <row r="60">
          <cell r="A60">
            <v>2105</v>
          </cell>
          <cell r="C60" t="str">
            <v>Materiales y Utiles de Impresión y Reproducción</v>
          </cell>
          <cell r="D60">
            <v>111588</v>
          </cell>
          <cell r="E60">
            <v>0</v>
          </cell>
          <cell r="F60">
            <v>0</v>
          </cell>
          <cell r="G60">
            <v>111588</v>
          </cell>
          <cell r="H60">
            <v>90993</v>
          </cell>
          <cell r="I60">
            <v>55794</v>
          </cell>
          <cell r="J60">
            <v>55794</v>
          </cell>
          <cell r="L60" t="str">
            <v>2105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</row>
        <row r="61">
          <cell r="A61">
            <v>2105</v>
          </cell>
          <cell r="B61">
            <v>7805</v>
          </cell>
          <cell r="C61" t="str">
            <v>Servicio de Fotocopiado y Filmación</v>
          </cell>
          <cell r="D61">
            <v>111588</v>
          </cell>
          <cell r="G61">
            <v>111588</v>
          </cell>
          <cell r="H61">
            <v>90993</v>
          </cell>
          <cell r="I61">
            <v>55794</v>
          </cell>
          <cell r="J61">
            <v>55794</v>
          </cell>
          <cell r="L61" t="str">
            <v>21057805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</row>
        <row r="62">
          <cell r="A62">
            <v>2106</v>
          </cell>
          <cell r="C62" t="str">
            <v>Materiales y Utiles para el Procesamiento en Equipos y Bienes Informaticos</v>
          </cell>
          <cell r="D62">
            <v>1251430</v>
          </cell>
          <cell r="E62">
            <v>0</v>
          </cell>
          <cell r="F62">
            <v>0</v>
          </cell>
          <cell r="G62">
            <v>1251430</v>
          </cell>
          <cell r="H62">
            <v>1020466</v>
          </cell>
          <cell r="I62">
            <v>625715</v>
          </cell>
          <cell r="J62">
            <v>625715</v>
          </cell>
          <cell r="L62" t="str">
            <v>2106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</row>
        <row r="63">
          <cell r="A63">
            <v>2106</v>
          </cell>
          <cell r="B63">
            <v>7801</v>
          </cell>
          <cell r="C63" t="str">
            <v xml:space="preserve">  Artículos de Cómputo</v>
          </cell>
          <cell r="D63">
            <v>1251430</v>
          </cell>
          <cell r="G63">
            <v>1251430</v>
          </cell>
          <cell r="H63">
            <v>1020466</v>
          </cell>
          <cell r="I63">
            <v>625715</v>
          </cell>
          <cell r="J63">
            <v>625715</v>
          </cell>
          <cell r="L63" t="str">
            <v>21067801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</row>
        <row r="64">
          <cell r="A64">
            <v>20000</v>
          </cell>
          <cell r="C64" t="str">
            <v>Otras Partidas</v>
          </cell>
          <cell r="D64">
            <v>4707683</v>
          </cell>
          <cell r="E64">
            <v>0</v>
          </cell>
          <cell r="F64">
            <v>0</v>
          </cell>
          <cell r="G64">
            <v>4707683</v>
          </cell>
          <cell r="H64">
            <v>3838833</v>
          </cell>
          <cell r="I64">
            <v>2353841.5</v>
          </cell>
          <cell r="J64">
            <v>2353841.5</v>
          </cell>
          <cell r="L64" t="str">
            <v>20000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</row>
        <row r="65">
          <cell r="A65">
            <v>2107</v>
          </cell>
          <cell r="B65">
            <v>7501</v>
          </cell>
          <cell r="C65" t="str">
            <v>Suscripciones</v>
          </cell>
          <cell r="D65">
            <v>1970509</v>
          </cell>
          <cell r="G65">
            <v>1970509</v>
          </cell>
          <cell r="H65">
            <v>1606832</v>
          </cell>
          <cell r="I65">
            <v>985254.5</v>
          </cell>
          <cell r="J65">
            <v>985254.5</v>
          </cell>
          <cell r="L65" t="str">
            <v>21077501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</row>
        <row r="66">
          <cell r="A66">
            <v>2102</v>
          </cell>
          <cell r="B66">
            <v>7307</v>
          </cell>
          <cell r="C66" t="str">
            <v>Gastos y Utiles de Aseo</v>
          </cell>
          <cell r="D66">
            <v>2737174</v>
          </cell>
          <cell r="G66">
            <v>2737174</v>
          </cell>
          <cell r="H66">
            <v>2232001</v>
          </cell>
          <cell r="I66">
            <v>1368587</v>
          </cell>
          <cell r="J66">
            <v>1368587</v>
          </cell>
          <cell r="L66" t="str">
            <v>21027307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</row>
        <row r="67">
          <cell r="A67">
            <v>2200</v>
          </cell>
          <cell r="C67" t="str">
            <v>Productos Alimenticios</v>
          </cell>
          <cell r="I67">
            <v>0</v>
          </cell>
          <cell r="J67">
            <v>0</v>
          </cell>
          <cell r="L67" t="str">
            <v>2200</v>
          </cell>
        </row>
        <row r="68">
          <cell r="A68">
            <v>2300</v>
          </cell>
          <cell r="C68" t="str">
            <v>Herramientas, Refacciones y Accessorios</v>
          </cell>
          <cell r="I68">
            <v>0</v>
          </cell>
          <cell r="J68">
            <v>0</v>
          </cell>
          <cell r="L68" t="str">
            <v>2300</v>
          </cell>
        </row>
        <row r="69">
          <cell r="A69">
            <v>2600</v>
          </cell>
          <cell r="C69" t="str">
            <v>Combustibles y Lubricantes</v>
          </cell>
          <cell r="D69">
            <v>2061209</v>
          </cell>
          <cell r="E69">
            <v>0</v>
          </cell>
          <cell r="F69">
            <v>0</v>
          </cell>
          <cell r="G69">
            <v>2061209</v>
          </cell>
          <cell r="H69">
            <v>1680793</v>
          </cell>
          <cell r="I69">
            <v>1030604.5</v>
          </cell>
          <cell r="J69">
            <v>1030604.5</v>
          </cell>
          <cell r="L69" t="str">
            <v>2600</v>
          </cell>
          <cell r="M69">
            <v>10282.369999999999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</row>
        <row r="70">
          <cell r="A70">
            <v>2603</v>
          </cell>
          <cell r="B70">
            <v>7701</v>
          </cell>
          <cell r="C70" t="str">
            <v>Combustibles Autos</v>
          </cell>
          <cell r="D70">
            <v>1027970</v>
          </cell>
          <cell r="G70">
            <v>1027970</v>
          </cell>
          <cell r="H70">
            <v>838248</v>
          </cell>
          <cell r="I70">
            <v>513985</v>
          </cell>
          <cell r="J70">
            <v>513985</v>
          </cell>
          <cell r="L70" t="str">
            <v>26037701</v>
          </cell>
          <cell r="M70">
            <v>8951.81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</row>
        <row r="71">
          <cell r="A71">
            <v>2604</v>
          </cell>
          <cell r="B71">
            <v>7704</v>
          </cell>
          <cell r="C71" t="str">
            <v>Combustibles</v>
          </cell>
          <cell r="D71">
            <v>1033239</v>
          </cell>
          <cell r="G71">
            <v>1033239</v>
          </cell>
          <cell r="H71">
            <v>842545</v>
          </cell>
          <cell r="I71">
            <v>516619.5</v>
          </cell>
          <cell r="J71">
            <v>516619.5</v>
          </cell>
          <cell r="L71" t="str">
            <v>26047704</v>
          </cell>
          <cell r="M71">
            <v>1330.56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</row>
        <row r="72">
          <cell r="A72">
            <v>2700</v>
          </cell>
          <cell r="C72" t="str">
            <v>Vestuario,Blancos, Prendas de proteccion personal y Articulos deportivos</v>
          </cell>
          <cell r="D72">
            <v>44462</v>
          </cell>
          <cell r="E72">
            <v>0</v>
          </cell>
          <cell r="F72">
            <v>0</v>
          </cell>
          <cell r="G72">
            <v>44462</v>
          </cell>
          <cell r="H72">
            <v>36256</v>
          </cell>
          <cell r="I72">
            <v>22231</v>
          </cell>
          <cell r="J72">
            <v>22231</v>
          </cell>
          <cell r="L72" t="str">
            <v>2700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</row>
        <row r="73">
          <cell r="A73">
            <v>2701</v>
          </cell>
          <cell r="B73">
            <v>2706</v>
          </cell>
          <cell r="C73" t="str">
            <v>Uniformes</v>
          </cell>
          <cell r="D73">
            <v>44462</v>
          </cell>
          <cell r="G73">
            <v>44462</v>
          </cell>
          <cell r="H73">
            <v>36256</v>
          </cell>
          <cell r="I73">
            <v>22231</v>
          </cell>
          <cell r="J73">
            <v>22231</v>
          </cell>
          <cell r="L73" t="str">
            <v>27012706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</row>
        <row r="74">
          <cell r="C74" t="str">
            <v>Otros Conceptos</v>
          </cell>
          <cell r="I74">
            <v>0</v>
          </cell>
          <cell r="J74">
            <v>0</v>
          </cell>
          <cell r="L74" t="str">
            <v/>
          </cell>
        </row>
        <row r="75">
          <cell r="I75">
            <v>0</v>
          </cell>
          <cell r="J75">
            <v>0</v>
          </cell>
          <cell r="L75" t="str">
            <v/>
          </cell>
          <cell r="M75">
            <v>40580238.999999993</v>
          </cell>
          <cell r="N75">
            <v>40580238.999999993</v>
          </cell>
          <cell r="O75">
            <v>40580238.999999993</v>
          </cell>
          <cell r="P75">
            <v>42391557.509999998</v>
          </cell>
          <cell r="Q75">
            <v>40519124.880000003</v>
          </cell>
          <cell r="R75">
            <v>37606742.940000005</v>
          </cell>
          <cell r="S75">
            <v>33893594.200000003</v>
          </cell>
          <cell r="T75">
            <v>35568810.160000004</v>
          </cell>
          <cell r="X75">
            <v>24339667.669999998</v>
          </cell>
        </row>
        <row r="76">
          <cell r="A76">
            <v>3000</v>
          </cell>
          <cell r="C76" t="str">
            <v>SERVICIOS GENERALES</v>
          </cell>
          <cell r="D76">
            <v>500187204</v>
          </cell>
          <cell r="E76">
            <v>0</v>
          </cell>
          <cell r="F76">
            <v>0</v>
          </cell>
          <cell r="G76">
            <v>500187204</v>
          </cell>
          <cell r="H76">
            <v>502218646</v>
          </cell>
          <cell r="I76">
            <v>271295299</v>
          </cell>
          <cell r="J76">
            <v>250093602</v>
          </cell>
          <cell r="K76">
            <v>90431778</v>
          </cell>
          <cell r="L76" t="str">
            <v>3000</v>
          </cell>
          <cell r="M76">
            <v>26937563.629999999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</row>
        <row r="77">
          <cell r="A77">
            <v>3100</v>
          </cell>
          <cell r="C77" t="str">
            <v>Servicios Basicos</v>
          </cell>
          <cell r="D77">
            <v>38813596</v>
          </cell>
          <cell r="E77">
            <v>0</v>
          </cell>
          <cell r="F77">
            <v>0</v>
          </cell>
          <cell r="G77">
            <v>38813596</v>
          </cell>
          <cell r="H77">
            <v>38699701</v>
          </cell>
          <cell r="I77">
            <v>19406798</v>
          </cell>
          <cell r="J77">
            <v>19406798</v>
          </cell>
          <cell r="L77" t="str">
            <v>3100</v>
          </cell>
          <cell r="M77">
            <v>842392.17999999993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A78">
            <v>3101</v>
          </cell>
          <cell r="C78" t="str">
            <v>Servicio Postal</v>
          </cell>
          <cell r="D78">
            <v>7562364</v>
          </cell>
          <cell r="E78">
            <v>0</v>
          </cell>
          <cell r="F78">
            <v>0</v>
          </cell>
          <cell r="G78">
            <v>7562364</v>
          </cell>
          <cell r="H78">
            <v>7540160</v>
          </cell>
          <cell r="I78">
            <v>3781182</v>
          </cell>
          <cell r="J78">
            <v>3781182</v>
          </cell>
          <cell r="L78" t="str">
            <v>3101</v>
          </cell>
          <cell r="M78">
            <v>51068.91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</row>
        <row r="79">
          <cell r="A79">
            <v>3101</v>
          </cell>
          <cell r="B79">
            <v>7601</v>
          </cell>
          <cell r="C79" t="str">
            <v xml:space="preserve">  Correo y Correspondencia</v>
          </cell>
          <cell r="D79">
            <v>1129046</v>
          </cell>
          <cell r="G79">
            <v>1129046</v>
          </cell>
          <cell r="H79">
            <v>1125731</v>
          </cell>
          <cell r="I79">
            <v>564523</v>
          </cell>
          <cell r="J79">
            <v>564523</v>
          </cell>
          <cell r="L79" t="str">
            <v>31017601</v>
          </cell>
          <cell r="M79">
            <v>1068.9100000000001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</row>
        <row r="80">
          <cell r="A80">
            <v>3101</v>
          </cell>
          <cell r="B80">
            <v>7605</v>
          </cell>
          <cell r="C80" t="str">
            <v xml:space="preserve">  Mensajería</v>
          </cell>
          <cell r="D80">
            <v>6433318</v>
          </cell>
          <cell r="G80">
            <v>6433318</v>
          </cell>
          <cell r="H80">
            <v>6414429</v>
          </cell>
          <cell r="I80">
            <v>3216659</v>
          </cell>
          <cell r="J80">
            <v>3216659</v>
          </cell>
          <cell r="L80" t="str">
            <v>31017605</v>
          </cell>
          <cell r="M80">
            <v>50000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</row>
        <row r="81">
          <cell r="A81">
            <v>3103</v>
          </cell>
          <cell r="C81" t="str">
            <v>Servicio Telefonico Convencional</v>
          </cell>
          <cell r="D81">
            <v>11944984</v>
          </cell>
          <cell r="E81">
            <v>0</v>
          </cell>
          <cell r="F81">
            <v>0</v>
          </cell>
          <cell r="G81">
            <v>11944984</v>
          </cell>
          <cell r="H81">
            <v>11909912</v>
          </cell>
          <cell r="I81">
            <v>5972492</v>
          </cell>
          <cell r="J81">
            <v>5972492</v>
          </cell>
          <cell r="L81" t="str">
            <v>3103</v>
          </cell>
          <cell r="M81">
            <v>440616.82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</row>
        <row r="82">
          <cell r="A82">
            <v>3103</v>
          </cell>
          <cell r="B82">
            <v>7602</v>
          </cell>
          <cell r="C82" t="str">
            <v xml:space="preserve">  Teléfono</v>
          </cell>
          <cell r="D82">
            <v>11944984</v>
          </cell>
          <cell r="G82">
            <v>11944984</v>
          </cell>
          <cell r="H82">
            <v>11909912</v>
          </cell>
          <cell r="I82">
            <v>5972492</v>
          </cell>
          <cell r="J82">
            <v>5972492</v>
          </cell>
          <cell r="L82" t="str">
            <v>31037602</v>
          </cell>
          <cell r="M82">
            <v>440616.82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</row>
        <row r="83">
          <cell r="A83">
            <v>3104</v>
          </cell>
          <cell r="C83" t="str">
            <v>Servicio de Telefonia Celular</v>
          </cell>
          <cell r="D83">
            <v>1406080</v>
          </cell>
          <cell r="E83">
            <v>0</v>
          </cell>
          <cell r="F83">
            <v>0</v>
          </cell>
          <cell r="G83">
            <v>1406080</v>
          </cell>
          <cell r="H83">
            <v>1401952</v>
          </cell>
          <cell r="I83">
            <v>703040</v>
          </cell>
          <cell r="J83">
            <v>703040</v>
          </cell>
          <cell r="L83" t="str">
            <v>3104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</row>
        <row r="84">
          <cell r="A84">
            <v>3104</v>
          </cell>
          <cell r="B84">
            <v>7609</v>
          </cell>
          <cell r="C84" t="str">
            <v xml:space="preserve">  Teléfono Celular</v>
          </cell>
          <cell r="D84">
            <v>1406080</v>
          </cell>
          <cell r="G84">
            <v>1406080</v>
          </cell>
          <cell r="H84">
            <v>1401952</v>
          </cell>
          <cell r="I84">
            <v>703040</v>
          </cell>
          <cell r="J84">
            <v>703040</v>
          </cell>
          <cell r="L84" t="str">
            <v>31047609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</row>
        <row r="85">
          <cell r="A85">
            <v>3106</v>
          </cell>
          <cell r="C85" t="str">
            <v>Servicio de Energia Electrica</v>
          </cell>
          <cell r="D85">
            <v>6948907</v>
          </cell>
          <cell r="E85">
            <v>0</v>
          </cell>
          <cell r="F85">
            <v>0</v>
          </cell>
          <cell r="G85">
            <v>6948907</v>
          </cell>
          <cell r="H85">
            <v>6928504</v>
          </cell>
          <cell r="I85">
            <v>3474453.5</v>
          </cell>
          <cell r="J85">
            <v>3474453.5</v>
          </cell>
          <cell r="L85" t="str">
            <v>3106</v>
          </cell>
          <cell r="M85">
            <v>706.45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</row>
        <row r="86">
          <cell r="A86">
            <v>3106</v>
          </cell>
          <cell r="B86">
            <v>7606</v>
          </cell>
          <cell r="C86" t="str">
            <v>Energía Eléctrica, Calefacción y Refrig.</v>
          </cell>
          <cell r="D86">
            <v>6948907</v>
          </cell>
          <cell r="G86">
            <v>6948907</v>
          </cell>
          <cell r="H86">
            <v>6928504</v>
          </cell>
          <cell r="I86">
            <v>3474453.5</v>
          </cell>
          <cell r="J86">
            <v>3474453.5</v>
          </cell>
          <cell r="L86" t="str">
            <v>31067606</v>
          </cell>
          <cell r="M86">
            <v>706.45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</row>
        <row r="87">
          <cell r="A87">
            <v>3107</v>
          </cell>
          <cell r="C87" t="str">
            <v>Servicio de Agua</v>
          </cell>
          <cell r="D87">
            <v>248861</v>
          </cell>
          <cell r="E87">
            <v>0</v>
          </cell>
          <cell r="F87">
            <v>0</v>
          </cell>
          <cell r="G87">
            <v>248861</v>
          </cell>
          <cell r="H87">
            <v>248130</v>
          </cell>
          <cell r="I87">
            <v>124430.5</v>
          </cell>
          <cell r="J87">
            <v>124430.5</v>
          </cell>
          <cell r="L87" t="str">
            <v>3107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</row>
        <row r="88">
          <cell r="A88">
            <v>3107</v>
          </cell>
          <cell r="B88">
            <v>7607</v>
          </cell>
          <cell r="C88" t="str">
            <v>Derechos de Agua y Cooperaciones Div.</v>
          </cell>
          <cell r="D88">
            <v>248861</v>
          </cell>
          <cell r="G88">
            <v>248861</v>
          </cell>
          <cell r="H88">
            <v>248130</v>
          </cell>
          <cell r="I88">
            <v>124430.5</v>
          </cell>
          <cell r="J88">
            <v>124430.5</v>
          </cell>
          <cell r="L88" t="str">
            <v>31077607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</row>
        <row r="89">
          <cell r="A89">
            <v>31000</v>
          </cell>
          <cell r="C89" t="str">
            <v>Otras Partidas</v>
          </cell>
          <cell r="D89">
            <v>10702400</v>
          </cell>
          <cell r="E89">
            <v>0</v>
          </cell>
          <cell r="F89">
            <v>0</v>
          </cell>
          <cell r="G89">
            <v>10702400</v>
          </cell>
          <cell r="H89">
            <v>10671043</v>
          </cell>
          <cell r="I89">
            <v>5351200</v>
          </cell>
          <cell r="J89">
            <v>5351200</v>
          </cell>
          <cell r="L89" t="str">
            <v>31000</v>
          </cell>
          <cell r="M89">
            <v>350000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</row>
        <row r="90">
          <cell r="A90">
            <v>3105</v>
          </cell>
          <cell r="B90">
            <v>7612</v>
          </cell>
          <cell r="C90" t="str">
            <v xml:space="preserve">   Radiolocalizadores</v>
          </cell>
          <cell r="D90">
            <v>324480</v>
          </cell>
          <cell r="G90">
            <v>324480</v>
          </cell>
          <cell r="H90">
            <v>323527</v>
          </cell>
          <cell r="I90">
            <v>162240</v>
          </cell>
          <cell r="J90">
            <v>162240</v>
          </cell>
          <cell r="L90" t="str">
            <v>31057612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</row>
        <row r="91">
          <cell r="A91">
            <v>3108</v>
          </cell>
          <cell r="B91">
            <v>7603</v>
          </cell>
          <cell r="C91" t="str">
            <v xml:space="preserve">  Telex y Swift</v>
          </cell>
          <cell r="D91">
            <v>751483</v>
          </cell>
          <cell r="G91">
            <v>751483</v>
          </cell>
          <cell r="H91">
            <v>749277</v>
          </cell>
          <cell r="I91">
            <v>375741.5</v>
          </cell>
          <cell r="J91">
            <v>375741.5</v>
          </cell>
          <cell r="L91" t="str">
            <v>31087603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</row>
        <row r="92">
          <cell r="A92">
            <v>3109</v>
          </cell>
          <cell r="B92">
            <v>7604</v>
          </cell>
          <cell r="C92" t="str">
            <v xml:space="preserve">  Otros</v>
          </cell>
          <cell r="D92">
            <v>9626437</v>
          </cell>
          <cell r="G92">
            <v>9626437</v>
          </cell>
          <cell r="H92">
            <v>9598239</v>
          </cell>
          <cell r="I92">
            <v>4813218.5</v>
          </cell>
          <cell r="J92">
            <v>4813218.5</v>
          </cell>
          <cell r="L92" t="str">
            <v>31097604</v>
          </cell>
          <cell r="M92">
            <v>350000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</row>
        <row r="93">
          <cell r="A93">
            <v>3200</v>
          </cell>
          <cell r="C93" t="str">
            <v>Servicios de Arrendamiento</v>
          </cell>
          <cell r="D93">
            <v>73497628</v>
          </cell>
          <cell r="E93">
            <v>0</v>
          </cell>
          <cell r="F93">
            <v>0</v>
          </cell>
          <cell r="G93">
            <v>73497628</v>
          </cell>
          <cell r="H93">
            <v>73281828</v>
          </cell>
          <cell r="I93">
            <v>36748814</v>
          </cell>
          <cell r="J93">
            <v>36748814</v>
          </cell>
          <cell r="L93" t="str">
            <v>3200</v>
          </cell>
          <cell r="M93">
            <v>4000000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</row>
        <row r="94">
          <cell r="A94">
            <v>3201</v>
          </cell>
          <cell r="C94" t="str">
            <v>Arrendamiento de Edificios y Locales</v>
          </cell>
          <cell r="D94">
            <v>70793628</v>
          </cell>
          <cell r="E94">
            <v>0</v>
          </cell>
          <cell r="F94">
            <v>0</v>
          </cell>
          <cell r="G94">
            <v>70793628</v>
          </cell>
          <cell r="H94">
            <v>70585767</v>
          </cell>
          <cell r="I94">
            <v>35396814</v>
          </cell>
          <cell r="J94">
            <v>35396814</v>
          </cell>
          <cell r="L94" t="str">
            <v>3201</v>
          </cell>
          <cell r="M94">
            <v>4000000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A95">
            <v>3201</v>
          </cell>
          <cell r="B95">
            <v>5101</v>
          </cell>
          <cell r="C95" t="str">
            <v>De locales para Oficina</v>
          </cell>
          <cell r="D95">
            <v>68459681</v>
          </cell>
          <cell r="G95">
            <v>68459681</v>
          </cell>
          <cell r="H95">
            <v>68258673</v>
          </cell>
          <cell r="I95">
            <v>34229840.5</v>
          </cell>
          <cell r="J95">
            <v>34229840.5</v>
          </cell>
          <cell r="L95" t="str">
            <v>32015101</v>
          </cell>
          <cell r="M95">
            <v>4000000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3201</v>
          </cell>
          <cell r="B96">
            <v>5201</v>
          </cell>
          <cell r="C96" t="str">
            <v>De Areas para Estacionamiento</v>
          </cell>
          <cell r="D96">
            <v>1930940</v>
          </cell>
          <cell r="G96">
            <v>1930940</v>
          </cell>
          <cell r="H96">
            <v>1925270</v>
          </cell>
          <cell r="I96">
            <v>965470</v>
          </cell>
          <cell r="J96">
            <v>965470</v>
          </cell>
          <cell r="L96" t="str">
            <v>32015201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3201</v>
          </cell>
          <cell r="B97">
            <v>5601</v>
          </cell>
          <cell r="C97" t="str">
            <v>Otras</v>
          </cell>
          <cell r="D97">
            <v>403007</v>
          </cell>
          <cell r="G97">
            <v>403007</v>
          </cell>
          <cell r="H97">
            <v>401824</v>
          </cell>
          <cell r="I97">
            <v>201503.5</v>
          </cell>
          <cell r="J97">
            <v>201503.5</v>
          </cell>
          <cell r="L97" t="str">
            <v>32015601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</row>
        <row r="98">
          <cell r="A98">
            <v>3203</v>
          </cell>
          <cell r="C98" t="str">
            <v>Arrendamiento de Maquinaria y equipo</v>
          </cell>
          <cell r="D98">
            <v>2704000</v>
          </cell>
          <cell r="E98">
            <v>0</v>
          </cell>
          <cell r="F98">
            <v>0</v>
          </cell>
          <cell r="G98">
            <v>2704000</v>
          </cell>
          <cell r="H98">
            <v>2696061</v>
          </cell>
          <cell r="I98">
            <v>1352000</v>
          </cell>
          <cell r="J98">
            <v>1352000</v>
          </cell>
          <cell r="L98" t="str">
            <v>3203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</row>
        <row r="99">
          <cell r="A99">
            <v>3203</v>
          </cell>
          <cell r="B99">
            <v>5501</v>
          </cell>
          <cell r="C99" t="str">
            <v>De equipo de Fotocopiado</v>
          </cell>
          <cell r="D99">
            <v>2704000</v>
          </cell>
          <cell r="G99">
            <v>2704000</v>
          </cell>
          <cell r="H99">
            <v>2696061</v>
          </cell>
          <cell r="I99">
            <v>1352000</v>
          </cell>
          <cell r="J99">
            <v>1352000</v>
          </cell>
          <cell r="L99" t="str">
            <v>32035501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3204</v>
          </cell>
          <cell r="C100" t="str">
            <v>Arrendamiento de Equipo y Bienes Informaticos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I100">
            <v>0</v>
          </cell>
          <cell r="J100">
            <v>0</v>
          </cell>
          <cell r="L100" t="str">
            <v>3204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</row>
        <row r="101">
          <cell r="A101">
            <v>3204</v>
          </cell>
          <cell r="B101">
            <v>5301</v>
          </cell>
          <cell r="C101" t="str">
            <v>De equipo de Cómputo</v>
          </cell>
          <cell r="D101">
            <v>0</v>
          </cell>
          <cell r="G101">
            <v>0</v>
          </cell>
          <cell r="I101">
            <v>0</v>
          </cell>
          <cell r="J101">
            <v>0</v>
          </cell>
          <cell r="L101" t="str">
            <v>32045301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</row>
        <row r="102">
          <cell r="A102">
            <v>32000</v>
          </cell>
          <cell r="C102" t="str">
            <v>Otras Partidas</v>
          </cell>
          <cell r="I102">
            <v>0</v>
          </cell>
          <cell r="J102">
            <v>0</v>
          </cell>
          <cell r="L102" t="str">
            <v>32000</v>
          </cell>
        </row>
        <row r="103">
          <cell r="A103">
            <v>3300</v>
          </cell>
          <cell r="C103" t="str">
            <v>Servicios de Asesorias, Consultoria, Informaticos, Estudios e Investigaciones</v>
          </cell>
          <cell r="D103">
            <v>50117562</v>
          </cell>
          <cell r="E103">
            <v>0</v>
          </cell>
          <cell r="F103">
            <v>0</v>
          </cell>
          <cell r="G103">
            <v>50117562</v>
          </cell>
          <cell r="H103">
            <v>49970409</v>
          </cell>
          <cell r="I103">
            <v>25058781</v>
          </cell>
          <cell r="J103">
            <v>25058781</v>
          </cell>
          <cell r="L103" t="str">
            <v>3300</v>
          </cell>
          <cell r="M103">
            <v>1930000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</row>
        <row r="104">
          <cell r="A104" t="str">
            <v>3301-04</v>
          </cell>
          <cell r="C104" t="str">
            <v>Asesorías</v>
          </cell>
          <cell r="D104">
            <v>25077652</v>
          </cell>
          <cell r="E104">
            <v>0</v>
          </cell>
          <cell r="F104">
            <v>0</v>
          </cell>
          <cell r="G104">
            <v>25077652</v>
          </cell>
          <cell r="H104">
            <v>25004020</v>
          </cell>
          <cell r="I104">
            <v>12538826</v>
          </cell>
          <cell r="J104">
            <v>12538826</v>
          </cell>
          <cell r="L104" t="str">
            <v>3301-04</v>
          </cell>
          <cell r="M104">
            <v>200000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</row>
        <row r="105">
          <cell r="A105">
            <v>3304</v>
          </cell>
          <cell r="B105">
            <v>4201</v>
          </cell>
          <cell r="C105" t="str">
            <v>Dictámenes y Peritajes</v>
          </cell>
          <cell r="D105">
            <v>18523940</v>
          </cell>
          <cell r="G105">
            <v>18523940</v>
          </cell>
          <cell r="H105">
            <v>18469551</v>
          </cell>
          <cell r="I105">
            <v>9261970</v>
          </cell>
          <cell r="J105">
            <v>9261970</v>
          </cell>
          <cell r="L105" t="str">
            <v>33044201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</row>
        <row r="106">
          <cell r="A106">
            <v>3304</v>
          </cell>
          <cell r="B106">
            <v>4701</v>
          </cell>
          <cell r="C106" t="str">
            <v>Servicios de Consultoría</v>
          </cell>
          <cell r="D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L106" t="str">
            <v>33044701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</row>
        <row r="107">
          <cell r="A107">
            <v>3304</v>
          </cell>
          <cell r="B107">
            <v>4801</v>
          </cell>
          <cell r="C107" t="str">
            <v>Asesorías</v>
          </cell>
          <cell r="D107">
            <v>6553712</v>
          </cell>
          <cell r="G107">
            <v>6553712</v>
          </cell>
          <cell r="H107">
            <v>6534469</v>
          </cell>
          <cell r="I107">
            <v>3276856</v>
          </cell>
          <cell r="J107">
            <v>3276856</v>
          </cell>
          <cell r="L107" t="str">
            <v>33044801</v>
          </cell>
          <cell r="M107">
            <v>200000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</row>
        <row r="108">
          <cell r="A108">
            <v>3305</v>
          </cell>
          <cell r="C108" t="str">
            <v>Capacitacion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I108">
            <v>0</v>
          </cell>
          <cell r="J108">
            <v>0</v>
          </cell>
        </row>
        <row r="109">
          <cell r="A109">
            <v>3306</v>
          </cell>
          <cell r="C109" t="str">
            <v>Servicios de Informaticos</v>
          </cell>
          <cell r="D109">
            <v>25039910</v>
          </cell>
          <cell r="E109">
            <v>0</v>
          </cell>
          <cell r="F109">
            <v>0</v>
          </cell>
          <cell r="G109">
            <v>25039910</v>
          </cell>
          <cell r="H109">
            <v>24966389</v>
          </cell>
          <cell r="I109">
            <v>12519955</v>
          </cell>
          <cell r="J109">
            <v>12519955</v>
          </cell>
          <cell r="L109" t="str">
            <v>3306</v>
          </cell>
          <cell r="M109">
            <v>1500000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3306</v>
          </cell>
          <cell r="B110">
            <v>4601</v>
          </cell>
          <cell r="C110" t="str">
            <v>Desarrollo de Sistemas</v>
          </cell>
          <cell r="D110">
            <v>25039910</v>
          </cell>
          <cell r="G110">
            <v>25039910</v>
          </cell>
          <cell r="H110">
            <v>24966389</v>
          </cell>
          <cell r="I110">
            <v>12519955</v>
          </cell>
          <cell r="J110">
            <v>12519955</v>
          </cell>
          <cell r="L110" t="str">
            <v>33064601</v>
          </cell>
          <cell r="M110">
            <v>1500000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33000</v>
          </cell>
          <cell r="C111" t="str">
            <v>Otras Partidas</v>
          </cell>
          <cell r="D111">
            <v>1095120</v>
          </cell>
          <cell r="E111">
            <v>0</v>
          </cell>
          <cell r="F111">
            <v>0</v>
          </cell>
          <cell r="G111">
            <v>1095120</v>
          </cell>
          <cell r="H111">
            <v>1091904</v>
          </cell>
          <cell r="I111">
            <v>547560</v>
          </cell>
          <cell r="J111">
            <v>547560</v>
          </cell>
          <cell r="L111" t="str">
            <v>33000</v>
          </cell>
          <cell r="M111">
            <v>230000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3308</v>
          </cell>
          <cell r="B112">
            <v>4401</v>
          </cell>
          <cell r="C112" t="str">
            <v>Estudios e Investigaciones</v>
          </cell>
          <cell r="D112">
            <v>865280</v>
          </cell>
          <cell r="G112">
            <v>865280</v>
          </cell>
          <cell r="H112">
            <v>862739</v>
          </cell>
          <cell r="I112">
            <v>432640</v>
          </cell>
          <cell r="J112">
            <v>432640</v>
          </cell>
          <cell r="L112" t="str">
            <v>33084401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3309</v>
          </cell>
          <cell r="B113">
            <v>4504</v>
          </cell>
          <cell r="C113" t="str">
            <v>Servicios de Traducción</v>
          </cell>
          <cell r="D113">
            <v>229840</v>
          </cell>
          <cell r="G113">
            <v>229840</v>
          </cell>
          <cell r="H113">
            <v>229165</v>
          </cell>
          <cell r="I113">
            <v>114920</v>
          </cell>
          <cell r="J113">
            <v>114920</v>
          </cell>
          <cell r="L113" t="str">
            <v>33094504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</row>
        <row r="114">
          <cell r="A114">
            <v>3311</v>
          </cell>
          <cell r="B114">
            <v>4508</v>
          </cell>
          <cell r="C114" t="str">
            <v>Procedimientos Jurisdiccionales y Auditorias</v>
          </cell>
          <cell r="G114">
            <v>0</v>
          </cell>
          <cell r="I114">
            <v>0</v>
          </cell>
          <cell r="J114">
            <v>0</v>
          </cell>
          <cell r="L114" t="str">
            <v>33114508</v>
          </cell>
          <cell r="M114">
            <v>230000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3400</v>
          </cell>
          <cell r="C115" t="str">
            <v>Servicios Comerciales, Bancario, Financiero, Subcontratacion de Servicios con terceros y Gastos Inherentes</v>
          </cell>
          <cell r="D115">
            <v>227433868</v>
          </cell>
          <cell r="E115">
            <v>0</v>
          </cell>
          <cell r="F115">
            <v>0</v>
          </cell>
          <cell r="G115">
            <v>227433868</v>
          </cell>
          <cell r="H115">
            <v>229266091</v>
          </cell>
          <cell r="I115">
            <v>114756934</v>
          </cell>
          <cell r="J115">
            <v>113716934</v>
          </cell>
          <cell r="L115" t="str">
            <v>3400</v>
          </cell>
          <cell r="M115">
            <v>18563176.579999998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</row>
        <row r="116">
          <cell r="A116">
            <v>3402</v>
          </cell>
          <cell r="B116">
            <v>7703</v>
          </cell>
          <cell r="C116" t="str">
            <v>Fletes y Acarreos</v>
          </cell>
          <cell r="D116">
            <v>263132</v>
          </cell>
          <cell r="G116">
            <v>263132</v>
          </cell>
          <cell r="H116">
            <v>712359</v>
          </cell>
          <cell r="I116">
            <v>131566</v>
          </cell>
          <cell r="J116">
            <v>131566</v>
          </cell>
          <cell r="L116" t="str">
            <v>34027703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</row>
        <row r="117">
          <cell r="A117">
            <v>3403</v>
          </cell>
          <cell r="B117">
            <v>7101</v>
          </cell>
          <cell r="C117" t="str">
            <v xml:space="preserve">  De Inspección</v>
          </cell>
          <cell r="D117">
            <v>20038953</v>
          </cell>
          <cell r="G117">
            <v>20038953</v>
          </cell>
          <cell r="H117">
            <v>19980116</v>
          </cell>
          <cell r="I117">
            <v>10019476.5</v>
          </cell>
          <cell r="J117">
            <v>10019476.5</v>
          </cell>
          <cell r="L117" t="str">
            <v>34037101</v>
          </cell>
          <cell r="M117">
            <v>1636534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</row>
        <row r="118">
          <cell r="A118">
            <v>3403</v>
          </cell>
          <cell r="B118">
            <v>7913</v>
          </cell>
          <cell r="C118" t="str">
            <v xml:space="preserve">  Avalúos</v>
          </cell>
          <cell r="D118">
            <v>462684</v>
          </cell>
          <cell r="G118">
            <v>462684</v>
          </cell>
          <cell r="H118">
            <v>461325</v>
          </cell>
          <cell r="I118">
            <v>231342</v>
          </cell>
          <cell r="J118">
            <v>231342</v>
          </cell>
          <cell r="L118" t="str">
            <v>34037913</v>
          </cell>
          <cell r="M118">
            <v>18400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</row>
        <row r="119">
          <cell r="A119">
            <v>3404</v>
          </cell>
          <cell r="B119">
            <v>7608</v>
          </cell>
          <cell r="C119" t="str">
            <v xml:space="preserve"> Seguros de Bienes Muebles e inmuebles</v>
          </cell>
          <cell r="D119">
            <v>3382721</v>
          </cell>
          <cell r="G119">
            <v>3382721</v>
          </cell>
          <cell r="H119">
            <v>3372789</v>
          </cell>
          <cell r="I119">
            <v>1691360.5</v>
          </cell>
          <cell r="J119">
            <v>1691360.5</v>
          </cell>
          <cell r="L119" t="str">
            <v>34047608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A120">
            <v>3404</v>
          </cell>
          <cell r="B120">
            <v>7926</v>
          </cell>
          <cell r="C120" t="str">
            <v xml:space="preserve">  Seguro de Exempleados</v>
          </cell>
          <cell r="D120">
            <v>1998860</v>
          </cell>
          <cell r="G120">
            <v>1998860</v>
          </cell>
          <cell r="H120">
            <v>1992991</v>
          </cell>
          <cell r="I120">
            <v>999430</v>
          </cell>
          <cell r="J120">
            <v>999430</v>
          </cell>
          <cell r="L120" t="str">
            <v>34047926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3405</v>
          </cell>
          <cell r="B121">
            <v>8105</v>
          </cell>
          <cell r="C121" t="str">
            <v xml:space="preserve">  Impuestos por Pagos al Extranjero</v>
          </cell>
          <cell r="D121">
            <v>2550745</v>
          </cell>
          <cell r="G121">
            <v>2550745</v>
          </cell>
          <cell r="H121">
            <v>2543256</v>
          </cell>
          <cell r="I121">
            <v>1275372.5</v>
          </cell>
          <cell r="J121">
            <v>1275372.5</v>
          </cell>
          <cell r="L121" t="str">
            <v>34058105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</row>
        <row r="122">
          <cell r="A122">
            <v>3407</v>
          </cell>
          <cell r="B122">
            <v>4101</v>
          </cell>
          <cell r="C122" t="str">
            <v>Servicios Jurídicos Legales</v>
          </cell>
          <cell r="D122">
            <v>2645503</v>
          </cell>
          <cell r="G122">
            <v>2645503</v>
          </cell>
          <cell r="H122">
            <v>2637735</v>
          </cell>
          <cell r="I122">
            <v>1322751.5</v>
          </cell>
          <cell r="J122">
            <v>1322751.5</v>
          </cell>
          <cell r="L122" t="str">
            <v>34074101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</row>
        <row r="123">
          <cell r="A123">
            <v>3407</v>
          </cell>
          <cell r="B123">
            <v>4301</v>
          </cell>
          <cell r="C123" t="str">
            <v>Gastos Notariales</v>
          </cell>
          <cell r="D123">
            <v>1412755</v>
          </cell>
          <cell r="G123">
            <v>1412755</v>
          </cell>
          <cell r="H123">
            <v>1408607</v>
          </cell>
          <cell r="I123">
            <v>706377.5</v>
          </cell>
          <cell r="J123">
            <v>706377.5</v>
          </cell>
          <cell r="L123" t="str">
            <v>34074301</v>
          </cell>
          <cell r="M123">
            <v>844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</row>
        <row r="124">
          <cell r="A124">
            <v>3407</v>
          </cell>
          <cell r="B124">
            <v>7901</v>
          </cell>
          <cell r="C124" t="str">
            <v>Gastos legales</v>
          </cell>
          <cell r="D124">
            <v>868540</v>
          </cell>
          <cell r="G124">
            <v>868540</v>
          </cell>
          <cell r="H124">
            <v>865990</v>
          </cell>
          <cell r="I124">
            <v>434270</v>
          </cell>
          <cell r="J124">
            <v>434270</v>
          </cell>
          <cell r="L124" t="str">
            <v>34077901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</row>
        <row r="125">
          <cell r="A125">
            <v>3407</v>
          </cell>
          <cell r="B125">
            <v>7911</v>
          </cell>
          <cell r="C125" t="str">
            <v>Recargos</v>
          </cell>
          <cell r="D125">
            <v>1839</v>
          </cell>
          <cell r="G125">
            <v>1839</v>
          </cell>
          <cell r="H125">
            <v>1834</v>
          </cell>
          <cell r="I125">
            <v>919.5</v>
          </cell>
          <cell r="J125">
            <v>919.5</v>
          </cell>
          <cell r="L125" t="str">
            <v>34077911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A126">
            <v>3407</v>
          </cell>
          <cell r="B126">
            <v>7917</v>
          </cell>
          <cell r="C126" t="str">
            <v xml:space="preserve">  Derechos de Avaluos</v>
          </cell>
          <cell r="D126">
            <v>6212</v>
          </cell>
          <cell r="G126">
            <v>6212</v>
          </cell>
          <cell r="H126">
            <v>6194</v>
          </cell>
          <cell r="I126">
            <v>3106</v>
          </cell>
          <cell r="J126">
            <v>3106</v>
          </cell>
          <cell r="L126" t="str">
            <v>34077917</v>
          </cell>
          <cell r="M126">
            <v>2390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</row>
        <row r="127">
          <cell r="A127">
            <v>3407</v>
          </cell>
          <cell r="B127">
            <v>8101</v>
          </cell>
          <cell r="C127" t="str">
            <v>Impuesto al Valor Agregado</v>
          </cell>
          <cell r="D127">
            <v>72631044</v>
          </cell>
          <cell r="G127">
            <v>72631044</v>
          </cell>
          <cell r="H127">
            <v>72167788</v>
          </cell>
          <cell r="I127">
            <v>36315522</v>
          </cell>
          <cell r="J127">
            <v>36315522</v>
          </cell>
          <cell r="L127" t="str">
            <v>34078101</v>
          </cell>
          <cell r="M127">
            <v>9000000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</row>
        <row r="128">
          <cell r="A128">
            <v>3407</v>
          </cell>
          <cell r="B128">
            <v>8107</v>
          </cell>
          <cell r="C128" t="str">
            <v>Provisión del IVA</v>
          </cell>
          <cell r="D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L128" t="str">
            <v>34078107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</row>
        <row r="129">
          <cell r="A129">
            <v>3407</v>
          </cell>
          <cell r="B129">
            <v>8103</v>
          </cell>
          <cell r="C129" t="str">
            <v xml:space="preserve">Impuesto Predial </v>
          </cell>
          <cell r="D129">
            <v>1923468</v>
          </cell>
          <cell r="G129">
            <v>1923468</v>
          </cell>
          <cell r="H129">
            <v>1917820</v>
          </cell>
          <cell r="I129">
            <v>961734</v>
          </cell>
          <cell r="J129">
            <v>961734</v>
          </cell>
          <cell r="L129" t="str">
            <v>34078103</v>
          </cell>
          <cell r="M129">
            <v>203806.95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</row>
        <row r="130">
          <cell r="A130">
            <v>3407</v>
          </cell>
          <cell r="B130">
            <v>8104</v>
          </cell>
          <cell r="C130" t="str">
            <v>Placas y Tenencias Autos</v>
          </cell>
          <cell r="D130">
            <v>446808</v>
          </cell>
          <cell r="G130">
            <v>446808</v>
          </cell>
          <cell r="H130">
            <v>445496</v>
          </cell>
          <cell r="I130">
            <v>223404</v>
          </cell>
          <cell r="J130">
            <v>223404</v>
          </cell>
          <cell r="L130" t="str">
            <v>34078104</v>
          </cell>
          <cell r="M130">
            <v>2804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</row>
        <row r="131">
          <cell r="A131">
            <v>3407</v>
          </cell>
          <cell r="B131">
            <v>8106</v>
          </cell>
          <cell r="C131" t="str">
            <v>Otros</v>
          </cell>
          <cell r="D131">
            <v>156829</v>
          </cell>
          <cell r="G131">
            <v>156829</v>
          </cell>
          <cell r="H131">
            <v>156369</v>
          </cell>
          <cell r="I131">
            <v>78414.5</v>
          </cell>
          <cell r="J131">
            <v>78414.5</v>
          </cell>
          <cell r="L131" t="str">
            <v>34078106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</row>
        <row r="132">
          <cell r="A132">
            <v>3407</v>
          </cell>
          <cell r="B132">
            <v>7912</v>
          </cell>
          <cell r="C132" t="str">
            <v>Multas, Recargos y Otras Sanc. Admivas.</v>
          </cell>
          <cell r="D132">
            <v>0</v>
          </cell>
          <cell r="G132">
            <v>0</v>
          </cell>
          <cell r="H132">
            <v>1000</v>
          </cell>
          <cell r="I132">
            <v>0</v>
          </cell>
          <cell r="J132">
            <v>0</v>
          </cell>
          <cell r="L132" t="str">
            <v>34077912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</row>
        <row r="133">
          <cell r="A133">
            <v>3407</v>
          </cell>
          <cell r="B133">
            <v>8102</v>
          </cell>
          <cell r="C133" t="str">
            <v>Impuesto al Valor Agregado</v>
          </cell>
          <cell r="D133">
            <v>902119</v>
          </cell>
          <cell r="G133">
            <v>902119</v>
          </cell>
          <cell r="H133">
            <v>899470</v>
          </cell>
          <cell r="I133">
            <v>451059.5</v>
          </cell>
          <cell r="J133">
            <v>451059.5</v>
          </cell>
          <cell r="L133" t="str">
            <v>34078102</v>
          </cell>
          <cell r="M133">
            <v>473.04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</row>
        <row r="134">
          <cell r="A134">
            <v>3407</v>
          </cell>
          <cell r="B134">
            <v>8109</v>
          </cell>
          <cell r="C134" t="str">
            <v xml:space="preserve">  Placas y Tenencias no deducibles</v>
          </cell>
          <cell r="D134">
            <v>52000</v>
          </cell>
          <cell r="G134">
            <v>52000</v>
          </cell>
          <cell r="H134">
            <v>51847</v>
          </cell>
          <cell r="I134">
            <v>26000</v>
          </cell>
          <cell r="J134">
            <v>26000</v>
          </cell>
          <cell r="L134" t="str">
            <v>34078109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</row>
        <row r="135">
          <cell r="A135">
            <v>3408</v>
          </cell>
          <cell r="B135">
            <v>4502</v>
          </cell>
          <cell r="C135" t="str">
            <v>Honorarios por Avaluos</v>
          </cell>
          <cell r="D135">
            <v>9360000</v>
          </cell>
          <cell r="G135">
            <v>9360000</v>
          </cell>
          <cell r="I135">
            <v>4680000</v>
          </cell>
          <cell r="J135">
            <v>4680000</v>
          </cell>
          <cell r="L135" t="str">
            <v>34084502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</row>
        <row r="136">
          <cell r="A136">
            <v>3408</v>
          </cell>
          <cell r="B136">
            <v>45021</v>
          </cell>
          <cell r="C136" t="str">
            <v>RECUPERACION (AVALUOS)</v>
          </cell>
          <cell r="D136">
            <v>-9360000</v>
          </cell>
          <cell r="G136">
            <v>-9360000</v>
          </cell>
          <cell r="I136">
            <v>-4680000</v>
          </cell>
          <cell r="J136">
            <v>-4680000</v>
          </cell>
          <cell r="L136" t="str">
            <v>340845021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</row>
        <row r="137">
          <cell r="A137">
            <v>3409</v>
          </cell>
          <cell r="B137">
            <v>5401</v>
          </cell>
          <cell r="C137" t="str">
            <v>De equipo de Uso y Act. Licencias</v>
          </cell>
          <cell r="D137">
            <v>13954630</v>
          </cell>
          <cell r="G137">
            <v>13954630</v>
          </cell>
          <cell r="H137">
            <v>13913657</v>
          </cell>
          <cell r="I137">
            <v>6977315</v>
          </cell>
          <cell r="J137">
            <v>6977315</v>
          </cell>
          <cell r="L137" t="str">
            <v>34095401</v>
          </cell>
          <cell r="M137">
            <v>820000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</row>
        <row r="138">
          <cell r="A138">
            <v>3409</v>
          </cell>
          <cell r="B138">
            <v>7102</v>
          </cell>
          <cell r="C138" t="str">
            <v xml:space="preserve">  Otras</v>
          </cell>
          <cell r="D138">
            <v>14387435</v>
          </cell>
          <cell r="G138">
            <v>14387435</v>
          </cell>
          <cell r="H138">
            <v>14345191</v>
          </cell>
          <cell r="I138">
            <v>7193717.5</v>
          </cell>
          <cell r="J138">
            <v>7193717.5</v>
          </cell>
          <cell r="L138" t="str">
            <v>34097102</v>
          </cell>
          <cell r="M138">
            <v>2067962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</row>
        <row r="139">
          <cell r="A139">
            <v>3411</v>
          </cell>
          <cell r="B139">
            <v>7403</v>
          </cell>
          <cell r="C139" t="str">
            <v>Vigilancia y de Sistemas de Seguridad</v>
          </cell>
          <cell r="D139">
            <v>10946350</v>
          </cell>
          <cell r="G139">
            <v>10946350</v>
          </cell>
          <cell r="H139">
            <v>10914210</v>
          </cell>
          <cell r="I139">
            <v>5473175</v>
          </cell>
          <cell r="J139">
            <v>5473175</v>
          </cell>
          <cell r="L139" t="str">
            <v>34117403</v>
          </cell>
          <cell r="M139">
            <v>600000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</row>
        <row r="140">
          <cell r="A140">
            <v>3413</v>
          </cell>
          <cell r="B140">
            <v>4501</v>
          </cell>
          <cell r="C140" t="str">
            <v>Otros Servicios Profesionales</v>
          </cell>
          <cell r="D140">
            <v>2163200</v>
          </cell>
          <cell r="G140">
            <v>2163200</v>
          </cell>
          <cell r="H140">
            <v>2156849</v>
          </cell>
          <cell r="I140">
            <v>1081600</v>
          </cell>
          <cell r="J140">
            <v>1081600</v>
          </cell>
          <cell r="L140" t="str">
            <v>34134501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</row>
        <row r="141">
          <cell r="A141">
            <v>3413</v>
          </cell>
          <cell r="B141">
            <v>7702</v>
          </cell>
          <cell r="C141" t="str">
            <v xml:space="preserve">  Transportes</v>
          </cell>
          <cell r="D141">
            <v>3224402</v>
          </cell>
          <cell r="G141">
            <v>3224402</v>
          </cell>
          <cell r="H141">
            <v>3214935</v>
          </cell>
          <cell r="I141">
            <v>1612201</v>
          </cell>
          <cell r="J141">
            <v>1612201</v>
          </cell>
          <cell r="L141" t="str">
            <v>34137702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</row>
        <row r="142">
          <cell r="A142">
            <v>3413</v>
          </cell>
          <cell r="B142">
            <v>7923</v>
          </cell>
          <cell r="C142" t="str">
            <v>Gastos por Asistencia de Func. a Conv.</v>
          </cell>
          <cell r="D142">
            <v>30851</v>
          </cell>
          <cell r="G142">
            <v>30851</v>
          </cell>
          <cell r="H142">
            <v>30760</v>
          </cell>
          <cell r="I142">
            <v>15425.5</v>
          </cell>
          <cell r="J142">
            <v>15425.5</v>
          </cell>
          <cell r="L142" t="str">
            <v>34137923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</row>
        <row r="143">
          <cell r="A143">
            <v>3413</v>
          </cell>
          <cell r="B143">
            <v>7915</v>
          </cell>
          <cell r="C143" t="str">
            <v xml:space="preserve">  Diversos</v>
          </cell>
          <cell r="D143">
            <v>201084</v>
          </cell>
          <cell r="G143">
            <v>201084</v>
          </cell>
          <cell r="H143">
            <v>8441618</v>
          </cell>
          <cell r="I143">
            <v>100542</v>
          </cell>
          <cell r="J143">
            <v>100542</v>
          </cell>
          <cell r="L143" t="str">
            <v>34137915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</row>
        <row r="144">
          <cell r="A144">
            <v>3413</v>
          </cell>
          <cell r="B144">
            <v>7927</v>
          </cell>
          <cell r="C144" t="str">
            <v xml:space="preserve">  Eventos y Reuniones de Trabajo Internas</v>
          </cell>
          <cell r="D144">
            <v>54080</v>
          </cell>
          <cell r="G144">
            <v>54080</v>
          </cell>
          <cell r="H144">
            <v>53921</v>
          </cell>
          <cell r="I144">
            <v>27040</v>
          </cell>
          <cell r="J144">
            <v>27040</v>
          </cell>
          <cell r="L144" t="str">
            <v>34137927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</row>
        <row r="145">
          <cell r="A145">
            <v>3413</v>
          </cell>
          <cell r="B145">
            <v>7924</v>
          </cell>
          <cell r="C145" t="str">
            <v xml:space="preserve">  Administración de servicio</v>
          </cell>
          <cell r="D145">
            <v>279250</v>
          </cell>
          <cell r="G145">
            <v>279250</v>
          </cell>
          <cell r="H145">
            <v>278430</v>
          </cell>
          <cell r="I145">
            <v>139625</v>
          </cell>
          <cell r="J145">
            <v>139625</v>
          </cell>
          <cell r="L145" t="str">
            <v>34137924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</row>
        <row r="146">
          <cell r="A146">
            <v>3413</v>
          </cell>
          <cell r="B146">
            <v>7921</v>
          </cell>
          <cell r="C146" t="str">
            <v xml:space="preserve">  Diversos: Servicios Generales</v>
          </cell>
          <cell r="D146">
            <v>1307357</v>
          </cell>
          <cell r="G146">
            <v>1307357</v>
          </cell>
          <cell r="H146">
            <v>1302518</v>
          </cell>
          <cell r="I146">
            <v>653678.5</v>
          </cell>
          <cell r="J146">
            <v>653678.5</v>
          </cell>
          <cell r="L146" t="str">
            <v>34137921</v>
          </cell>
          <cell r="M146">
            <v>5020.3900000000003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A147">
            <v>3413</v>
          </cell>
          <cell r="B147">
            <v>7906</v>
          </cell>
          <cell r="C147" t="str">
            <v xml:space="preserve">  Gastos de Ejercicios Anteriores</v>
          </cell>
          <cell r="G147">
            <v>0</v>
          </cell>
          <cell r="I147">
            <v>0</v>
          </cell>
          <cell r="J147">
            <v>0</v>
          </cell>
          <cell r="L147" t="str">
            <v>34137906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</row>
        <row r="148">
          <cell r="A148">
            <v>3413</v>
          </cell>
          <cell r="B148">
            <v>7918</v>
          </cell>
          <cell r="C148" t="str">
            <v xml:space="preserve">  Transporte de Cuota Fija</v>
          </cell>
          <cell r="D148">
            <v>214844</v>
          </cell>
          <cell r="G148">
            <v>214844</v>
          </cell>
          <cell r="H148">
            <v>214213</v>
          </cell>
          <cell r="I148">
            <v>107422</v>
          </cell>
          <cell r="J148">
            <v>107422</v>
          </cell>
          <cell r="L148" t="str">
            <v>34137918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</row>
        <row r="149">
          <cell r="A149">
            <v>3413</v>
          </cell>
          <cell r="B149">
            <v>7935</v>
          </cell>
          <cell r="C149" t="str">
            <v xml:space="preserve">  Misiones Comerciales Int. Bancomext-ITESM</v>
          </cell>
          <cell r="H149">
            <v>2500000</v>
          </cell>
          <cell r="I149">
            <v>0</v>
          </cell>
          <cell r="J149">
            <v>0</v>
          </cell>
          <cell r="L149" t="str">
            <v>34137935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</row>
        <row r="150">
          <cell r="A150">
            <v>3414</v>
          </cell>
          <cell r="B150">
            <v>6601</v>
          </cell>
          <cell r="C150" t="str">
            <v xml:space="preserve">  Otros</v>
          </cell>
          <cell r="D150">
            <v>13526494</v>
          </cell>
          <cell r="G150">
            <v>13526494</v>
          </cell>
          <cell r="H150">
            <v>13486778</v>
          </cell>
          <cell r="I150">
            <v>6763247</v>
          </cell>
          <cell r="J150">
            <v>6763247</v>
          </cell>
          <cell r="L150" t="str">
            <v>34146601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</row>
        <row r="151">
          <cell r="A151">
            <v>3416</v>
          </cell>
          <cell r="B151">
            <v>7933</v>
          </cell>
          <cell r="C151" t="str">
            <v xml:space="preserve">  Seguro de Responsabilidad Patrimonial</v>
          </cell>
          <cell r="D151">
            <v>8760877</v>
          </cell>
          <cell r="G151">
            <v>8760877</v>
          </cell>
          <cell r="H151">
            <v>8735154</v>
          </cell>
          <cell r="I151">
            <v>4380438.5</v>
          </cell>
          <cell r="J151">
            <v>4380438.5</v>
          </cell>
          <cell r="L151" t="str">
            <v>34167933</v>
          </cell>
          <cell r="M151">
            <v>800000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>
            <v>3417</v>
          </cell>
          <cell r="B152">
            <v>7930</v>
          </cell>
          <cell r="C152" t="str">
            <v xml:space="preserve">  Tercerización de Servicios de Computo</v>
          </cell>
          <cell r="D152">
            <v>24382444</v>
          </cell>
          <cell r="G152">
            <v>24382444</v>
          </cell>
          <cell r="H152">
            <v>15869734</v>
          </cell>
          <cell r="I152">
            <v>12191222</v>
          </cell>
          <cell r="J152">
            <v>12191222</v>
          </cell>
          <cell r="L152" t="str">
            <v>34177930</v>
          </cell>
          <cell r="M152">
            <v>2000000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</row>
        <row r="153">
          <cell r="A153">
            <v>3417</v>
          </cell>
          <cell r="B153">
            <v>7931</v>
          </cell>
          <cell r="C153" t="str">
            <v xml:space="preserve">  Servicios de Transportación aerea</v>
          </cell>
          <cell r="D153">
            <v>5530894</v>
          </cell>
          <cell r="G153">
            <v>5530894</v>
          </cell>
          <cell r="H153">
            <v>5514654</v>
          </cell>
          <cell r="I153">
            <v>2765447</v>
          </cell>
          <cell r="J153">
            <v>2765447</v>
          </cell>
          <cell r="L153" t="str">
            <v>34177931</v>
          </cell>
          <cell r="M153">
            <v>460000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</row>
        <row r="154">
          <cell r="A154">
            <v>3417</v>
          </cell>
          <cell r="B154">
            <v>8112</v>
          </cell>
          <cell r="C154" t="str">
            <v>Servicio de Transportación Terrestre (no ded)</v>
          </cell>
          <cell r="L154" t="str">
            <v>34178112</v>
          </cell>
          <cell r="X154">
            <v>0</v>
          </cell>
        </row>
        <row r="155">
          <cell r="A155">
            <v>3417</v>
          </cell>
          <cell r="B155">
            <v>7934</v>
          </cell>
          <cell r="C155" t="str">
            <v xml:space="preserve">  Servicio de transportación Terrestre</v>
          </cell>
          <cell r="D155">
            <v>4133376</v>
          </cell>
          <cell r="G155">
            <v>4133376</v>
          </cell>
          <cell r="H155">
            <v>4121240</v>
          </cell>
          <cell r="I155">
            <v>2066688</v>
          </cell>
          <cell r="J155">
            <v>2066688</v>
          </cell>
          <cell r="L155" t="str">
            <v>34177934</v>
          </cell>
          <cell r="M155">
            <v>290000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</row>
        <row r="156">
          <cell r="A156">
            <v>3418</v>
          </cell>
          <cell r="B156">
            <v>1601</v>
          </cell>
          <cell r="C156" t="str">
            <v>Impto. del 1% s/Erog. p/Rem. al Trab.</v>
          </cell>
          <cell r="D156">
            <v>14592088</v>
          </cell>
          <cell r="G156">
            <v>14592088</v>
          </cell>
          <cell r="H156">
            <v>14549243</v>
          </cell>
          <cell r="I156">
            <v>7296044</v>
          </cell>
          <cell r="J156">
            <v>7296044</v>
          </cell>
          <cell r="L156" t="str">
            <v>34181601</v>
          </cell>
          <cell r="M156">
            <v>654942.19999999995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</row>
        <row r="157">
          <cell r="A157">
            <v>3500</v>
          </cell>
          <cell r="C157" t="str">
            <v>Servicios  de Mantenimiento y Conservación</v>
          </cell>
          <cell r="D157">
            <v>28257402</v>
          </cell>
          <cell r="E157">
            <v>0</v>
          </cell>
          <cell r="F157">
            <v>0</v>
          </cell>
          <cell r="G157">
            <v>28257402</v>
          </cell>
          <cell r="H157">
            <v>28174433</v>
          </cell>
          <cell r="I157">
            <v>14128701</v>
          </cell>
          <cell r="J157">
            <v>14128701</v>
          </cell>
          <cell r="L157" t="str">
            <v>3500</v>
          </cell>
          <cell r="M157">
            <v>1132419.78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</row>
        <row r="158">
          <cell r="A158">
            <v>3502</v>
          </cell>
          <cell r="C158" t="str">
            <v>Mantenimiento y Conservacion de Bienes Informaticos</v>
          </cell>
          <cell r="D158">
            <v>14004648</v>
          </cell>
          <cell r="E158">
            <v>0</v>
          </cell>
          <cell r="F158">
            <v>0</v>
          </cell>
          <cell r="G158">
            <v>14004648</v>
          </cell>
          <cell r="H158">
            <v>13963528</v>
          </cell>
          <cell r="I158">
            <v>7002324</v>
          </cell>
          <cell r="J158">
            <v>7002324</v>
          </cell>
          <cell r="L158" t="str">
            <v>3502</v>
          </cell>
          <cell r="M158">
            <v>600000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</row>
        <row r="159">
          <cell r="A159">
            <v>3502</v>
          </cell>
          <cell r="C159" t="str">
            <v xml:space="preserve">    De Equipo de Cómputo</v>
          </cell>
          <cell r="D159">
            <v>14004648</v>
          </cell>
          <cell r="G159">
            <v>14004648</v>
          </cell>
          <cell r="H159">
            <v>13963528</v>
          </cell>
          <cell r="I159">
            <v>7002324</v>
          </cell>
          <cell r="J159">
            <v>7002324</v>
          </cell>
          <cell r="L159" t="str">
            <v>3502</v>
          </cell>
          <cell r="M159">
            <v>600000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</row>
        <row r="160">
          <cell r="A160">
            <v>3504</v>
          </cell>
          <cell r="C160" t="str">
            <v>Mantenimiento y Conservacion de Inmuebles</v>
          </cell>
          <cell r="D160">
            <v>11765482</v>
          </cell>
          <cell r="E160">
            <v>0</v>
          </cell>
          <cell r="F160">
            <v>0</v>
          </cell>
          <cell r="G160">
            <v>11765482</v>
          </cell>
          <cell r="H160">
            <v>11730937</v>
          </cell>
          <cell r="I160">
            <v>5882741</v>
          </cell>
          <cell r="J160">
            <v>5882741</v>
          </cell>
          <cell r="L160" t="str">
            <v>3504</v>
          </cell>
          <cell r="M160">
            <v>532181.53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</row>
        <row r="161">
          <cell r="A161">
            <v>3504</v>
          </cell>
          <cell r="B161">
            <v>7306</v>
          </cell>
          <cell r="C161" t="str">
            <v xml:space="preserve">  De Inmuebles</v>
          </cell>
          <cell r="D161">
            <v>11765482</v>
          </cell>
          <cell r="G161">
            <v>11765482</v>
          </cell>
          <cell r="H161">
            <v>11730937</v>
          </cell>
          <cell r="I161">
            <v>5882741</v>
          </cell>
          <cell r="J161">
            <v>5882741</v>
          </cell>
          <cell r="L161" t="str">
            <v>35047306</v>
          </cell>
          <cell r="M161">
            <v>532181.53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</row>
        <row r="162">
          <cell r="A162">
            <v>3506</v>
          </cell>
          <cell r="C162" t="str">
            <v>Mantenimiento y Conservacion de Vehiculos</v>
          </cell>
          <cell r="D162">
            <v>2487272</v>
          </cell>
          <cell r="E162">
            <v>0</v>
          </cell>
          <cell r="F162">
            <v>0</v>
          </cell>
          <cell r="G162">
            <v>2487272</v>
          </cell>
          <cell r="H162">
            <v>2479968</v>
          </cell>
          <cell r="I162">
            <v>1243636</v>
          </cell>
          <cell r="J162">
            <v>1243636</v>
          </cell>
          <cell r="L162" t="str">
            <v>3506</v>
          </cell>
          <cell r="M162">
            <v>238.25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</row>
        <row r="163">
          <cell r="A163">
            <v>3506</v>
          </cell>
          <cell r="B163">
            <v>7304</v>
          </cell>
          <cell r="C163" t="str">
            <v xml:space="preserve">     Automóviles</v>
          </cell>
          <cell r="D163">
            <v>1441842</v>
          </cell>
          <cell r="G163">
            <v>1441842</v>
          </cell>
          <cell r="H163">
            <v>1437608</v>
          </cell>
          <cell r="I163">
            <v>720921</v>
          </cell>
          <cell r="J163">
            <v>720921</v>
          </cell>
          <cell r="L163" t="str">
            <v>35067304</v>
          </cell>
          <cell r="M163">
            <v>238.25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</row>
        <row r="164">
          <cell r="A164">
            <v>3506</v>
          </cell>
          <cell r="B164">
            <v>7305</v>
          </cell>
          <cell r="C164" t="str">
            <v>Mantenimiento equipo de transporte</v>
          </cell>
          <cell r="D164">
            <v>1045430</v>
          </cell>
          <cell r="G164">
            <v>1045430</v>
          </cell>
          <cell r="H164">
            <v>1042360</v>
          </cell>
          <cell r="I164">
            <v>522715</v>
          </cell>
          <cell r="J164">
            <v>522715</v>
          </cell>
          <cell r="L164" t="str">
            <v>35067305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</row>
        <row r="165">
          <cell r="A165">
            <v>35000</v>
          </cell>
          <cell r="C165" t="str">
            <v>Otras Partidas</v>
          </cell>
          <cell r="D165">
            <v>1850153</v>
          </cell>
          <cell r="E165">
            <v>0</v>
          </cell>
          <cell r="F165">
            <v>0</v>
          </cell>
          <cell r="G165">
            <v>1850153</v>
          </cell>
          <cell r="H165">
            <v>1844720</v>
          </cell>
          <cell r="I165">
            <v>925076.5</v>
          </cell>
          <cell r="J165">
            <v>925076.5</v>
          </cell>
          <cell r="L165" t="str">
            <v>35000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</row>
        <row r="166">
          <cell r="A166">
            <v>3501</v>
          </cell>
          <cell r="B166">
            <v>7301</v>
          </cell>
          <cell r="C166" t="str">
            <v xml:space="preserve">    De Mobiliario</v>
          </cell>
          <cell r="D166">
            <v>302623</v>
          </cell>
          <cell r="G166">
            <v>302623</v>
          </cell>
          <cell r="H166">
            <v>351734</v>
          </cell>
          <cell r="I166">
            <v>151311.5</v>
          </cell>
          <cell r="J166">
            <v>151311.5</v>
          </cell>
          <cell r="L166" t="str">
            <v>35017301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</row>
        <row r="167">
          <cell r="A167">
            <v>3501</v>
          </cell>
          <cell r="C167" t="str">
            <v xml:space="preserve">    De Equipo de Oficina</v>
          </cell>
          <cell r="D167">
            <v>1335601</v>
          </cell>
          <cell r="G167">
            <v>1335601</v>
          </cell>
          <cell r="H167">
            <v>1281679</v>
          </cell>
          <cell r="I167">
            <v>667800.5</v>
          </cell>
          <cell r="J167">
            <v>667800.5</v>
          </cell>
          <cell r="L167" t="str">
            <v>3501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</row>
        <row r="168">
          <cell r="A168">
            <v>3505</v>
          </cell>
          <cell r="B168">
            <v>7308</v>
          </cell>
          <cell r="C168" t="str">
            <v>Decoración y Ornato de Oficinas</v>
          </cell>
          <cell r="D168">
            <v>84571</v>
          </cell>
          <cell r="G168">
            <v>84571</v>
          </cell>
          <cell r="H168">
            <v>84323</v>
          </cell>
          <cell r="I168">
            <v>42285.5</v>
          </cell>
          <cell r="J168">
            <v>42285.5</v>
          </cell>
          <cell r="L168" t="str">
            <v>35057308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</row>
        <row r="169">
          <cell r="A169">
            <v>3505</v>
          </cell>
          <cell r="B169">
            <v>7914</v>
          </cell>
          <cell r="C169" t="str">
            <v xml:space="preserve">  Tiraje de Basura</v>
          </cell>
          <cell r="D169">
            <v>127358</v>
          </cell>
          <cell r="G169">
            <v>127358</v>
          </cell>
          <cell r="H169">
            <v>126984</v>
          </cell>
          <cell r="I169">
            <v>63679</v>
          </cell>
          <cell r="J169">
            <v>63679</v>
          </cell>
          <cell r="L169" t="str">
            <v>35057914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</row>
        <row r="170">
          <cell r="A170">
            <v>3600</v>
          </cell>
          <cell r="C170" t="str">
            <v>Servicios de Impresión, Publicación difusión e Información.</v>
          </cell>
          <cell r="D170">
            <v>7894874</v>
          </cell>
          <cell r="E170">
            <v>0</v>
          </cell>
          <cell r="F170">
            <v>0</v>
          </cell>
          <cell r="G170">
            <v>7894874</v>
          </cell>
          <cell r="H170">
            <v>7871693</v>
          </cell>
          <cell r="I170">
            <v>3947437</v>
          </cell>
          <cell r="J170">
            <v>3947437</v>
          </cell>
          <cell r="L170" t="str">
            <v>3600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</row>
        <row r="171">
          <cell r="A171">
            <v>3602</v>
          </cell>
          <cell r="B171">
            <v>6407</v>
          </cell>
          <cell r="C171" t="str">
            <v xml:space="preserve">  PUBLICACIONES INTERNAS</v>
          </cell>
          <cell r="D171">
            <v>324480</v>
          </cell>
          <cell r="G171">
            <v>324480</v>
          </cell>
          <cell r="H171">
            <v>323527</v>
          </cell>
          <cell r="I171">
            <v>162240</v>
          </cell>
          <cell r="J171">
            <v>162240</v>
          </cell>
          <cell r="L171" t="str">
            <v>36026407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</row>
        <row r="172">
          <cell r="A172">
            <v>3602</v>
          </cell>
          <cell r="B172">
            <v>6405</v>
          </cell>
          <cell r="C172" t="str">
            <v xml:space="preserve">  PUBLICACIONES EXTERNA</v>
          </cell>
          <cell r="D172">
            <v>7663631</v>
          </cell>
          <cell r="G172">
            <v>7663631</v>
          </cell>
          <cell r="H172">
            <v>4027371</v>
          </cell>
          <cell r="I172">
            <v>3831815.5</v>
          </cell>
          <cell r="J172">
            <v>3831815.5</v>
          </cell>
          <cell r="L172" t="str">
            <v>36026405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</row>
        <row r="173">
          <cell r="A173">
            <v>3602</v>
          </cell>
          <cell r="B173">
            <v>64051</v>
          </cell>
          <cell r="C173" t="str">
            <v xml:space="preserve">  RECUPERACION (PUBLICACIONES)</v>
          </cell>
          <cell r="D173">
            <v>-3624400</v>
          </cell>
          <cell r="G173">
            <v>-3624400</v>
          </cell>
          <cell r="I173">
            <v>-1812200</v>
          </cell>
          <cell r="J173">
            <v>-1812200</v>
          </cell>
          <cell r="L173" t="str">
            <v>360264051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</row>
        <row r="174">
          <cell r="A174">
            <v>3602</v>
          </cell>
          <cell r="B174">
            <v>6403</v>
          </cell>
          <cell r="C174" t="str">
            <v xml:space="preserve">  Informe Anual</v>
          </cell>
          <cell r="D174">
            <v>432640</v>
          </cell>
          <cell r="G174">
            <v>432640</v>
          </cell>
          <cell r="H174">
            <v>431370</v>
          </cell>
          <cell r="I174">
            <v>216320</v>
          </cell>
          <cell r="J174">
            <v>216320</v>
          </cell>
          <cell r="L174" t="str">
            <v>36026403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</row>
        <row r="175">
          <cell r="A175">
            <v>3602</v>
          </cell>
          <cell r="B175">
            <v>6401</v>
          </cell>
          <cell r="C175" t="str">
            <v xml:space="preserve">  Revista de Comercio Exterior</v>
          </cell>
          <cell r="D175">
            <v>2074093</v>
          </cell>
          <cell r="G175">
            <v>2074093</v>
          </cell>
          <cell r="H175">
            <v>1471785</v>
          </cell>
          <cell r="I175">
            <v>1037046.5</v>
          </cell>
          <cell r="J175">
            <v>1037046.5</v>
          </cell>
          <cell r="L175" t="str">
            <v>36026401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</row>
        <row r="176">
          <cell r="A176">
            <v>3602</v>
          </cell>
          <cell r="B176">
            <v>64011</v>
          </cell>
          <cell r="C176" t="str">
            <v xml:space="preserve">  RECUPERACION (REVISTA COMERCIO EXT.)</v>
          </cell>
          <cell r="D176">
            <v>-597974</v>
          </cell>
          <cell r="G176">
            <v>-597974</v>
          </cell>
          <cell r="I176">
            <v>-298987</v>
          </cell>
          <cell r="J176">
            <v>-298987</v>
          </cell>
          <cell r="L176" t="str">
            <v>360264011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7">
          <cell r="A177">
            <v>3603</v>
          </cell>
          <cell r="B177">
            <v>6404</v>
          </cell>
          <cell r="C177" t="str">
            <v>Publicaciones Obligatorias</v>
          </cell>
          <cell r="D177">
            <v>1310400</v>
          </cell>
          <cell r="G177">
            <v>1310400</v>
          </cell>
          <cell r="H177">
            <v>1306552</v>
          </cell>
          <cell r="I177">
            <v>655200</v>
          </cell>
          <cell r="J177">
            <v>655200</v>
          </cell>
          <cell r="L177" t="str">
            <v>36036404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</row>
        <row r="178">
          <cell r="A178">
            <v>3607</v>
          </cell>
          <cell r="B178">
            <v>6111</v>
          </cell>
          <cell r="C178" t="str">
            <v>Monitoreo de Información en Medios Masivos</v>
          </cell>
          <cell r="D178">
            <v>312004</v>
          </cell>
          <cell r="G178">
            <v>312004</v>
          </cell>
          <cell r="H178">
            <v>311088</v>
          </cell>
          <cell r="I178">
            <v>156002</v>
          </cell>
          <cell r="J178">
            <v>156002</v>
          </cell>
          <cell r="L178" t="str">
            <v>36076111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</row>
        <row r="179">
          <cell r="A179">
            <v>3700</v>
          </cell>
          <cell r="C179" t="str">
            <v>Servicios de Comunicación Social y Publicidad</v>
          </cell>
          <cell r="D179">
            <v>30501120</v>
          </cell>
          <cell r="E179">
            <v>0</v>
          </cell>
          <cell r="F179">
            <v>0</v>
          </cell>
          <cell r="G179">
            <v>30501120</v>
          </cell>
          <cell r="H179">
            <v>30411565</v>
          </cell>
          <cell r="I179">
            <v>15250560</v>
          </cell>
          <cell r="J179">
            <v>15250560</v>
          </cell>
          <cell r="L179" t="str">
            <v>3700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</row>
        <row r="180">
          <cell r="A180">
            <v>3701</v>
          </cell>
          <cell r="B180">
            <v>6101</v>
          </cell>
          <cell r="C180" t="str">
            <v xml:space="preserve">  Radio</v>
          </cell>
          <cell r="D180">
            <v>8600000</v>
          </cell>
          <cell r="G180">
            <v>8600000</v>
          </cell>
          <cell r="H180">
            <v>8574749</v>
          </cell>
          <cell r="I180">
            <v>4300000</v>
          </cell>
          <cell r="J180">
            <v>4300000</v>
          </cell>
          <cell r="L180" t="str">
            <v>37016101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</row>
        <row r="181">
          <cell r="A181">
            <v>3701</v>
          </cell>
          <cell r="B181">
            <v>6107</v>
          </cell>
          <cell r="C181" t="str">
            <v xml:space="preserve">  Televisión Pública</v>
          </cell>
          <cell r="D181">
            <v>11272000</v>
          </cell>
          <cell r="G181">
            <v>11272000</v>
          </cell>
          <cell r="H181">
            <v>11238904</v>
          </cell>
          <cell r="I181">
            <v>5636000</v>
          </cell>
          <cell r="J181">
            <v>5636000</v>
          </cell>
          <cell r="L181" t="str">
            <v>37016107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</row>
        <row r="182">
          <cell r="A182">
            <v>3701</v>
          </cell>
          <cell r="B182">
            <v>6108</v>
          </cell>
          <cell r="C182" t="str">
            <v xml:space="preserve">  Televisión Privada</v>
          </cell>
          <cell r="D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L182" t="str">
            <v>37016108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</row>
        <row r="183">
          <cell r="A183">
            <v>3701</v>
          </cell>
          <cell r="B183">
            <v>6103</v>
          </cell>
          <cell r="C183" t="str">
            <v xml:space="preserve">  Cine</v>
          </cell>
          <cell r="D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L183" t="str">
            <v>37016103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</row>
        <row r="184">
          <cell r="A184">
            <v>3701</v>
          </cell>
          <cell r="B184">
            <v>6104</v>
          </cell>
          <cell r="C184" t="str">
            <v xml:space="preserve">  Prensa</v>
          </cell>
          <cell r="D184">
            <v>3920580</v>
          </cell>
          <cell r="G184">
            <v>3920580</v>
          </cell>
          <cell r="H184">
            <v>3909069</v>
          </cell>
          <cell r="I184">
            <v>1960290</v>
          </cell>
          <cell r="J184">
            <v>1960290</v>
          </cell>
          <cell r="L184" t="str">
            <v>37016104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</row>
        <row r="185">
          <cell r="A185">
            <v>3701</v>
          </cell>
          <cell r="B185">
            <v>6105</v>
          </cell>
          <cell r="C185" t="str">
            <v xml:space="preserve">  Espacios Publicitarios</v>
          </cell>
          <cell r="D185">
            <v>310500</v>
          </cell>
          <cell r="G185">
            <v>310500</v>
          </cell>
          <cell r="H185">
            <v>309588</v>
          </cell>
          <cell r="I185">
            <v>155250</v>
          </cell>
          <cell r="J185">
            <v>155250</v>
          </cell>
          <cell r="L185" t="str">
            <v>37016105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</row>
        <row r="186">
          <cell r="A186">
            <v>3701</v>
          </cell>
          <cell r="B186">
            <v>6109</v>
          </cell>
          <cell r="C186" t="str">
            <v xml:space="preserve">  Otros (Medios Oficiales)</v>
          </cell>
          <cell r="D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L186" t="str">
            <v>37016109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</row>
        <row r="187">
          <cell r="A187">
            <v>3701</v>
          </cell>
          <cell r="B187">
            <v>6110</v>
          </cell>
          <cell r="C187" t="str">
            <v xml:space="preserve">  Otros (Privada)</v>
          </cell>
          <cell r="D187">
            <v>5485500</v>
          </cell>
          <cell r="G187">
            <v>5485500</v>
          </cell>
          <cell r="H187">
            <v>5469394</v>
          </cell>
          <cell r="I187">
            <v>2742750</v>
          </cell>
          <cell r="J187">
            <v>2742750</v>
          </cell>
          <cell r="L187" t="str">
            <v>37016110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</row>
        <row r="188">
          <cell r="A188">
            <v>3701</v>
          </cell>
          <cell r="B188">
            <v>6701</v>
          </cell>
          <cell r="C188" t="str">
            <v>Artículos Promocionales</v>
          </cell>
          <cell r="D188">
            <v>912540</v>
          </cell>
          <cell r="G188">
            <v>912540</v>
          </cell>
          <cell r="H188">
            <v>909861</v>
          </cell>
          <cell r="I188">
            <v>456270</v>
          </cell>
          <cell r="J188">
            <v>456270</v>
          </cell>
          <cell r="L188" t="str">
            <v>37016701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</row>
        <row r="189">
          <cell r="A189">
            <v>3800</v>
          </cell>
          <cell r="C189" t="str">
            <v>Servicios Oficiales</v>
          </cell>
          <cell r="D189">
            <v>26060407</v>
          </cell>
          <cell r="E189">
            <v>0</v>
          </cell>
          <cell r="F189">
            <v>0</v>
          </cell>
          <cell r="G189">
            <v>26060407</v>
          </cell>
          <cell r="H189">
            <v>25983889</v>
          </cell>
          <cell r="I189">
            <v>33191900.5</v>
          </cell>
          <cell r="J189">
            <v>13030203.5</v>
          </cell>
          <cell r="L189" t="str">
            <v>3800</v>
          </cell>
          <cell r="M189">
            <v>469575.09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</row>
        <row r="190">
          <cell r="A190" t="str">
            <v>3801-02</v>
          </cell>
          <cell r="C190" t="str">
            <v xml:space="preserve">Gastos de Ceremonial </v>
          </cell>
          <cell r="I190">
            <v>0</v>
          </cell>
          <cell r="J190">
            <v>0</v>
          </cell>
          <cell r="L190" t="str">
            <v>3801-02</v>
          </cell>
        </row>
        <row r="191">
          <cell r="A191">
            <v>3804</v>
          </cell>
          <cell r="C191" t="str">
            <v>Congresos y convenciones</v>
          </cell>
          <cell r="D191">
            <v>8001653</v>
          </cell>
          <cell r="E191">
            <v>0</v>
          </cell>
          <cell r="F191">
            <v>0</v>
          </cell>
          <cell r="G191">
            <v>8001653</v>
          </cell>
          <cell r="H191">
            <v>7978159</v>
          </cell>
          <cell r="I191">
            <v>21987359</v>
          </cell>
          <cell r="J191">
            <v>4000826.5</v>
          </cell>
          <cell r="L191" t="str">
            <v>3804</v>
          </cell>
          <cell r="M191">
            <v>452494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</row>
        <row r="192">
          <cell r="A192">
            <v>3804</v>
          </cell>
          <cell r="B192">
            <v>6301</v>
          </cell>
          <cell r="C192" t="str">
            <v xml:space="preserve">  Eventos Nacionales</v>
          </cell>
          <cell r="D192">
            <v>7772853</v>
          </cell>
          <cell r="G192">
            <v>7772853</v>
          </cell>
          <cell r="H192">
            <v>7750031</v>
          </cell>
          <cell r="I192">
            <v>3886426.5</v>
          </cell>
          <cell r="J192">
            <v>3886426.5</v>
          </cell>
          <cell r="L192" t="str">
            <v>38046301</v>
          </cell>
          <cell r="M192">
            <v>452494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</row>
        <row r="193">
          <cell r="A193">
            <v>3804</v>
          </cell>
          <cell r="B193">
            <v>6304</v>
          </cell>
          <cell r="C193" t="str">
            <v xml:space="preserve">  Ferias, Misiones y Eventos</v>
          </cell>
          <cell r="D193">
            <v>228800</v>
          </cell>
          <cell r="G193">
            <v>228800</v>
          </cell>
          <cell r="H193">
            <v>228128</v>
          </cell>
          <cell r="I193">
            <v>114400</v>
          </cell>
          <cell r="J193">
            <v>114400</v>
          </cell>
          <cell r="L193" t="str">
            <v>38046304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</row>
        <row r="194">
          <cell r="A194" t="str">
            <v>3808-13</v>
          </cell>
          <cell r="C194" t="str">
            <v xml:space="preserve">Pasajes </v>
          </cell>
          <cell r="D194">
            <v>10081318</v>
          </cell>
          <cell r="E194">
            <v>0</v>
          </cell>
          <cell r="F194">
            <v>0</v>
          </cell>
          <cell r="G194">
            <v>10081318</v>
          </cell>
          <cell r="H194">
            <v>10051717</v>
          </cell>
          <cell r="I194">
            <v>6003548</v>
          </cell>
          <cell r="J194">
            <v>5040659</v>
          </cell>
          <cell r="L194" t="str">
            <v>3808-13</v>
          </cell>
          <cell r="M194">
            <v>5552.95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</row>
        <row r="195">
          <cell r="A195">
            <v>3811</v>
          </cell>
          <cell r="B195">
            <v>7201</v>
          </cell>
          <cell r="C195" t="str">
            <v xml:space="preserve">  Gastos de Viaje en Territorio Nacional</v>
          </cell>
          <cell r="D195">
            <v>7158207</v>
          </cell>
          <cell r="G195">
            <v>7158207</v>
          </cell>
          <cell r="H195">
            <v>7137189</v>
          </cell>
          <cell r="I195">
            <v>3579103.5</v>
          </cell>
          <cell r="J195">
            <v>3579103.5</v>
          </cell>
          <cell r="L195" t="str">
            <v>38117201</v>
          </cell>
          <cell r="M195">
            <v>5552.95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</row>
        <row r="196">
          <cell r="A196">
            <v>3813</v>
          </cell>
          <cell r="B196">
            <v>7206</v>
          </cell>
          <cell r="C196" t="str">
            <v xml:space="preserve">  Gastos de Viaje, en el Extranjero</v>
          </cell>
          <cell r="D196">
            <v>2923111</v>
          </cell>
          <cell r="G196">
            <v>2923111</v>
          </cell>
          <cell r="H196">
            <v>2914528</v>
          </cell>
          <cell r="I196">
            <v>1461555.5</v>
          </cell>
          <cell r="J196">
            <v>1461555.5</v>
          </cell>
          <cell r="L196" t="str">
            <v>38137206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</row>
        <row r="197">
          <cell r="A197" t="str">
            <v>3814-19</v>
          </cell>
          <cell r="C197" t="str">
            <v xml:space="preserve">Viaticos  </v>
          </cell>
          <cell r="D197">
            <v>7028956</v>
          </cell>
          <cell r="E197">
            <v>0</v>
          </cell>
          <cell r="F197">
            <v>0</v>
          </cell>
          <cell r="G197">
            <v>7028956</v>
          </cell>
          <cell r="H197">
            <v>7008318</v>
          </cell>
          <cell r="I197">
            <v>4726753.5</v>
          </cell>
          <cell r="J197">
            <v>3514478</v>
          </cell>
          <cell r="L197" t="str">
            <v>3814-19</v>
          </cell>
          <cell r="M197">
            <v>11528.14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</row>
        <row r="198">
          <cell r="A198">
            <v>3817</v>
          </cell>
          <cell r="B198">
            <v>7202</v>
          </cell>
          <cell r="C198" t="str">
            <v xml:space="preserve">  Viáticos en Territorio Nacional</v>
          </cell>
          <cell r="D198">
            <v>3251953</v>
          </cell>
          <cell r="G198">
            <v>3251953</v>
          </cell>
          <cell r="H198">
            <v>3242405</v>
          </cell>
          <cell r="I198">
            <v>1625976.5</v>
          </cell>
          <cell r="J198">
            <v>1625976.5</v>
          </cell>
          <cell r="L198" t="str">
            <v>38177202</v>
          </cell>
          <cell r="M198">
            <v>5931.01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</row>
        <row r="199">
          <cell r="A199">
            <v>3817</v>
          </cell>
          <cell r="B199">
            <v>7203</v>
          </cell>
          <cell r="C199" t="str">
            <v xml:space="preserve">  Gastos de Viaje y Viáticos</v>
          </cell>
          <cell r="D199">
            <v>1179526</v>
          </cell>
          <cell r="G199">
            <v>1179526</v>
          </cell>
          <cell r="H199">
            <v>1176063</v>
          </cell>
          <cell r="I199">
            <v>589763</v>
          </cell>
          <cell r="J199">
            <v>589763</v>
          </cell>
          <cell r="L199" t="str">
            <v>38177203</v>
          </cell>
          <cell r="M199">
            <v>5597.13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</row>
        <row r="200">
          <cell r="A200">
            <v>3819</v>
          </cell>
          <cell r="B200">
            <v>7207</v>
          </cell>
          <cell r="C200" t="str">
            <v xml:space="preserve">  Viáticos,  en el Extranjero</v>
          </cell>
          <cell r="D200">
            <v>2009697</v>
          </cell>
          <cell r="G200">
            <v>2009697</v>
          </cell>
          <cell r="H200">
            <v>2003796</v>
          </cell>
          <cell r="I200">
            <v>1004848.5</v>
          </cell>
          <cell r="J200">
            <v>1004848.5</v>
          </cell>
          <cell r="L200" t="str">
            <v>38197207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</row>
        <row r="201">
          <cell r="A201">
            <v>3819</v>
          </cell>
          <cell r="B201">
            <v>7215</v>
          </cell>
          <cell r="C201" t="str">
            <v xml:space="preserve">  Gastos de Viaje y Viáticos, EXTRANJERO</v>
          </cell>
          <cell r="D201">
            <v>587780</v>
          </cell>
          <cell r="G201">
            <v>587780</v>
          </cell>
          <cell r="H201">
            <v>586054</v>
          </cell>
          <cell r="I201">
            <v>293890</v>
          </cell>
          <cell r="J201">
            <v>293890</v>
          </cell>
          <cell r="L201" t="str">
            <v>38197215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A202">
            <v>3821</v>
          </cell>
          <cell r="C202" t="str">
            <v>Gtos p/ Alimentación de Serv. Publicos de Mando</v>
          </cell>
          <cell r="D202">
            <v>948480</v>
          </cell>
          <cell r="E202">
            <v>0</v>
          </cell>
          <cell r="F202">
            <v>0</v>
          </cell>
          <cell r="G202">
            <v>948480</v>
          </cell>
          <cell r="H202">
            <v>945695</v>
          </cell>
          <cell r="I202">
            <v>474240</v>
          </cell>
          <cell r="J202">
            <v>474240</v>
          </cell>
          <cell r="L202" t="str">
            <v>3821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</row>
        <row r="203">
          <cell r="A203">
            <v>3821</v>
          </cell>
          <cell r="B203">
            <v>7909</v>
          </cell>
          <cell r="C203" t="str">
            <v xml:space="preserve"> Gastos de Ceremonial y Or.</v>
          </cell>
          <cell r="D203">
            <v>948480</v>
          </cell>
          <cell r="G203">
            <v>948480</v>
          </cell>
          <cell r="H203">
            <v>945695</v>
          </cell>
          <cell r="I203">
            <v>474240</v>
          </cell>
          <cell r="J203">
            <v>474240</v>
          </cell>
          <cell r="L203" t="str">
            <v>38217909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</row>
        <row r="204">
          <cell r="A204">
            <v>38000</v>
          </cell>
          <cell r="C204" t="str">
            <v>Otras Partidas</v>
          </cell>
          <cell r="D204">
            <v>7385474</v>
          </cell>
          <cell r="E204">
            <v>0</v>
          </cell>
          <cell r="F204">
            <v>0</v>
          </cell>
          <cell r="G204">
            <v>7385474</v>
          </cell>
          <cell r="H204">
            <v>8363788</v>
          </cell>
          <cell r="I204">
            <v>3692737</v>
          </cell>
          <cell r="J204">
            <v>3692737</v>
          </cell>
          <cell r="L204" t="str">
            <v>38000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</row>
        <row r="205">
          <cell r="A205">
            <v>3820</v>
          </cell>
          <cell r="B205">
            <v>2709</v>
          </cell>
          <cell r="C205" t="str">
            <v xml:space="preserve">      Para funcionarios</v>
          </cell>
          <cell r="D205">
            <v>1620321</v>
          </cell>
          <cell r="G205">
            <v>1620321</v>
          </cell>
          <cell r="H205">
            <v>1815563</v>
          </cell>
          <cell r="I205">
            <v>810160.5</v>
          </cell>
          <cell r="J205">
            <v>810160.5</v>
          </cell>
          <cell r="L205" t="str">
            <v>38202709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</row>
        <row r="206">
          <cell r="A206">
            <v>3820</v>
          </cell>
          <cell r="B206">
            <v>2711</v>
          </cell>
          <cell r="C206" t="str">
            <v xml:space="preserve">      Para empleados</v>
          </cell>
          <cell r="D206">
            <v>1249833</v>
          </cell>
          <cell r="G206">
            <v>1249833</v>
          </cell>
          <cell r="H206">
            <v>2046163</v>
          </cell>
          <cell r="I206">
            <v>624916.5</v>
          </cell>
          <cell r="J206">
            <v>624916.5</v>
          </cell>
          <cell r="L206" t="str">
            <v>38202711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</row>
        <row r="207">
          <cell r="A207">
            <v>3820</v>
          </cell>
          <cell r="B207">
            <v>2707</v>
          </cell>
          <cell r="C207" t="str">
            <v xml:space="preserve">  Gasto de Menaje por Cambio de Adscripción</v>
          </cell>
          <cell r="D207">
            <v>2610456</v>
          </cell>
          <cell r="G207">
            <v>2610456</v>
          </cell>
          <cell r="H207">
            <v>2602791</v>
          </cell>
          <cell r="I207">
            <v>1305228</v>
          </cell>
          <cell r="J207">
            <v>1305228</v>
          </cell>
          <cell r="L207" t="str">
            <v>38202707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</row>
        <row r="208">
          <cell r="A208">
            <v>3830</v>
          </cell>
          <cell r="B208">
            <v>1501</v>
          </cell>
          <cell r="C208" t="str">
            <v>Al Consejo Directivo</v>
          </cell>
          <cell r="D208">
            <v>1664000</v>
          </cell>
          <cell r="G208">
            <v>1664000</v>
          </cell>
          <cell r="H208">
            <v>1659114</v>
          </cell>
          <cell r="I208">
            <v>832000</v>
          </cell>
          <cell r="J208">
            <v>832000</v>
          </cell>
          <cell r="L208" t="str">
            <v>38301501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</row>
        <row r="209">
          <cell r="A209">
            <v>3830</v>
          </cell>
          <cell r="B209">
            <v>1503</v>
          </cell>
          <cell r="C209" t="str">
            <v>Otros Comités</v>
          </cell>
          <cell r="D209">
            <v>240864</v>
          </cell>
          <cell r="G209">
            <v>240864</v>
          </cell>
          <cell r="H209">
            <v>240157</v>
          </cell>
          <cell r="I209">
            <v>120432</v>
          </cell>
          <cell r="J209">
            <v>120432</v>
          </cell>
          <cell r="L209" t="str">
            <v>38301503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</row>
        <row r="210">
          <cell r="A210">
            <v>39000</v>
          </cell>
          <cell r="C210" t="str">
            <v>Otros Conceptos</v>
          </cell>
          <cell r="D210">
            <v>7280000</v>
          </cell>
          <cell r="E210">
            <v>0</v>
          </cell>
          <cell r="F210">
            <v>0</v>
          </cell>
          <cell r="G210">
            <v>7280000</v>
          </cell>
          <cell r="H210">
            <v>7258625</v>
          </cell>
          <cell r="I210">
            <v>3640000</v>
          </cell>
          <cell r="J210">
            <v>3640000</v>
          </cell>
          <cell r="L210" t="str">
            <v>39000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</row>
        <row r="211">
          <cell r="A211">
            <v>3904</v>
          </cell>
          <cell r="B211">
            <v>7922</v>
          </cell>
          <cell r="C211" t="str">
            <v>Erogaciones por Resoluciones judiciales (laudos)</v>
          </cell>
          <cell r="D211">
            <v>7280000</v>
          </cell>
          <cell r="G211">
            <v>7280000</v>
          </cell>
          <cell r="H211">
            <v>7258625</v>
          </cell>
          <cell r="I211">
            <v>3640000</v>
          </cell>
          <cell r="J211">
            <v>3640000</v>
          </cell>
          <cell r="L211" t="str">
            <v>39047922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</row>
        <row r="212">
          <cell r="A212">
            <v>1</v>
          </cell>
          <cell r="B212">
            <v>2</v>
          </cell>
          <cell r="C212">
            <v>3</v>
          </cell>
          <cell r="D212">
            <v>4</v>
          </cell>
          <cell r="E212">
            <v>5</v>
          </cell>
          <cell r="F212">
            <v>6</v>
          </cell>
          <cell r="G212">
            <v>7</v>
          </cell>
          <cell r="H212">
            <v>8</v>
          </cell>
          <cell r="I212">
            <v>9</v>
          </cell>
          <cell r="J212">
            <v>10</v>
          </cell>
          <cell r="K212">
            <v>11</v>
          </cell>
          <cell r="L212">
            <v>12</v>
          </cell>
          <cell r="M212">
            <v>13</v>
          </cell>
          <cell r="N212">
            <v>14</v>
          </cell>
          <cell r="O212">
            <v>15</v>
          </cell>
          <cell r="P212">
            <v>16</v>
          </cell>
          <cell r="Q212">
            <v>17</v>
          </cell>
          <cell r="R212">
            <v>18</v>
          </cell>
          <cell r="S212">
            <v>19</v>
          </cell>
          <cell r="T212">
            <v>20</v>
          </cell>
          <cell r="U212">
            <v>21</v>
          </cell>
          <cell r="V212">
            <v>22</v>
          </cell>
          <cell r="W212">
            <v>23</v>
          </cell>
          <cell r="X212">
            <v>24</v>
          </cell>
        </row>
      </sheetData>
      <sheetData sheetId="1"/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 Fto. 122 Bancos 2018"/>
      <sheetName val="Plano Fto. 122 Bancos ene-18"/>
      <sheetName val="Plano Fto. 122 Bancos feb-18"/>
      <sheetName val="Plano Fto. 122 Bancos mar-18"/>
      <sheetName val="Plano Fto. 122 Bancos abr-18"/>
      <sheetName val="Plano Fto. 122 Bancos may-18"/>
      <sheetName val="Plano Fto. 122 Bancos jun-18"/>
      <sheetName val="Plano Fto. 122 Bancos jul-18"/>
      <sheetName val="Plano Fto. 122 Bancos ago-18"/>
      <sheetName val="Plano Fto. 122 Bancos sep-18"/>
      <sheetName val="Plano Fto. 122 Bancos oct-18"/>
      <sheetName val="Plano Formato 122 Bancos nov-18"/>
      <sheetName val="Plano Fto. 122 Bancos dic-18"/>
      <sheetName val="Plano Fto. 122 Bancos CP-18"/>
    </sheetNames>
    <sheetDataSet>
      <sheetData sheetId="0">
        <row r="1">
          <cell r="A1" t="str">
            <v>SISTEMA INTEGRAL DE INFORMACIÓN DE LOS INGRESOS Y GASTO PÚBLICO</v>
          </cell>
        </row>
        <row r="2">
          <cell r="A2" t="str">
            <v>SECTOR PARAESTATAL FINANCIERO</v>
          </cell>
        </row>
        <row r="3">
          <cell r="A3" t="str">
            <v>PLANTILLA DE BANCOS DEL FORMATO 122 “SEGUIMIENTO MENSUAL DEL FLUJO DE EFECTIVO, PROGRAMA FINANCIERO Y DÉFICIT POR INTERMEDIACIÓN FINANCIERA” 2018</v>
          </cell>
        </row>
        <row r="4">
          <cell r="A4" t="str">
            <v>(Cifras en pesos)</v>
          </cell>
        </row>
        <row r="6">
          <cell r="A6" t="str">
            <v xml:space="preserve">CLAVE DEL CONCEPTO </v>
          </cell>
          <cell r="AC6" t="str">
            <v>CUENTA PÚBLICA 2018 IMPORTE PAGADO ANUAL</v>
          </cell>
        </row>
        <row r="7">
          <cell r="A7" t="str">
            <v>1,1,0,0,0,0,0</v>
          </cell>
          <cell r="AC7">
            <v>320067574941.46991</v>
          </cell>
        </row>
        <row r="8">
          <cell r="A8" t="str">
            <v>1,2,2,1,0,0,0</v>
          </cell>
          <cell r="AC8">
            <v>202747528475</v>
          </cell>
        </row>
        <row r="9">
          <cell r="A9" t="str">
            <v>1,2,2,1,1,0,0</v>
          </cell>
          <cell r="AC9">
            <v>133390257327.28</v>
          </cell>
        </row>
        <row r="10">
          <cell r="A10" t="str">
            <v>1,2,2,1,1,1,0</v>
          </cell>
          <cell r="AC10">
            <v>6408745171.3999987</v>
          </cell>
        </row>
        <row r="11">
          <cell r="A11" t="str">
            <v>1,2,2,1,1,1,1</v>
          </cell>
          <cell r="AC11">
            <v>6397769646.7299986</v>
          </cell>
        </row>
        <row r="12">
          <cell r="A12" t="str">
            <v>1,2,2,1,1,1,2</v>
          </cell>
          <cell r="AC12">
            <v>10975524.67</v>
          </cell>
        </row>
        <row r="13">
          <cell r="A13" t="str">
            <v>1,2,2,1,1,1,3</v>
          </cell>
          <cell r="AC13">
            <v>0</v>
          </cell>
        </row>
        <row r="14">
          <cell r="A14" t="str">
            <v>1,2,2,1,1,1,4</v>
          </cell>
          <cell r="AC14">
            <v>0</v>
          </cell>
        </row>
        <row r="15">
          <cell r="A15" t="str">
            <v>1,2,2,1,1,1,5</v>
          </cell>
          <cell r="AC15">
            <v>0</v>
          </cell>
        </row>
        <row r="16">
          <cell r="A16" t="str">
            <v>1,2,2,1,1,1,6</v>
          </cell>
          <cell r="AC16">
            <v>0</v>
          </cell>
        </row>
        <row r="17">
          <cell r="A17" t="str">
            <v>1,2,2,1,1,2,0</v>
          </cell>
          <cell r="AC17">
            <v>126981512155.88</v>
          </cell>
        </row>
        <row r="18">
          <cell r="A18" t="str">
            <v>1,2,2,1,1,2,1</v>
          </cell>
          <cell r="AC18">
            <v>0</v>
          </cell>
        </row>
        <row r="19">
          <cell r="A19" t="str">
            <v>1,2,2,1,1,2,2</v>
          </cell>
          <cell r="AC19">
            <v>0</v>
          </cell>
        </row>
        <row r="20">
          <cell r="A20" t="str">
            <v>1,2,2,1,1,2,3</v>
          </cell>
          <cell r="AC20">
            <v>126981512155.88</v>
          </cell>
        </row>
        <row r="21">
          <cell r="A21" t="str">
            <v>1,2,2,1,2,0,0</v>
          </cell>
          <cell r="AC21">
            <v>69357271147.720001</v>
          </cell>
        </row>
        <row r="22">
          <cell r="A22" t="str">
            <v>1,2,2,1,2,1,0</v>
          </cell>
          <cell r="AC22">
            <v>69357271147.720001</v>
          </cell>
        </row>
        <row r="23">
          <cell r="A23" t="str">
            <v>1,2,2,1,2,1,1</v>
          </cell>
          <cell r="AC23">
            <v>26439821511.379997</v>
          </cell>
        </row>
        <row r="24">
          <cell r="A24" t="str">
            <v>1,2,2,1,2,1,2</v>
          </cell>
          <cell r="AC24">
            <v>42917449636.339996</v>
          </cell>
        </row>
        <row r="25">
          <cell r="A25" t="str">
            <v>1,2,2,1,2,1,3</v>
          </cell>
          <cell r="AC25">
            <v>10347987.379999997</v>
          </cell>
        </row>
        <row r="26">
          <cell r="A26" t="str">
            <v>1,2,2,1,2,1,4</v>
          </cell>
          <cell r="AC26">
            <v>0</v>
          </cell>
        </row>
        <row r="27">
          <cell r="A27" t="str">
            <v>1,2,2,1,2,1,5</v>
          </cell>
          <cell r="AC27">
            <v>113986266.72</v>
          </cell>
        </row>
        <row r="28">
          <cell r="A28" t="str">
            <v>1,2,2,1,2,1,6</v>
          </cell>
          <cell r="AC28">
            <v>39510857713.379997</v>
          </cell>
        </row>
        <row r="29">
          <cell r="A29" t="str">
            <v>1,2,2,1,2,1,7</v>
          </cell>
          <cell r="AC29">
            <v>3282257668.8600001</v>
          </cell>
        </row>
        <row r="30">
          <cell r="A30" t="str">
            <v>1,2,2,1,2,1,8</v>
          </cell>
          <cell r="AC30">
            <v>0</v>
          </cell>
        </row>
        <row r="31">
          <cell r="A31" t="str">
            <v>1,2,2,1,2,1,9</v>
          </cell>
          <cell r="AC31">
            <v>0</v>
          </cell>
        </row>
        <row r="32">
          <cell r="A32" t="str">
            <v>1,2,2,1,2,2,0</v>
          </cell>
          <cell r="AC32">
            <v>0</v>
          </cell>
        </row>
        <row r="33">
          <cell r="A33" t="str">
            <v>1,2,2,1,2,2,1</v>
          </cell>
          <cell r="AC33">
            <v>0</v>
          </cell>
        </row>
        <row r="34">
          <cell r="A34" t="str">
            <v>1,2,2,1,2,2,2</v>
          </cell>
          <cell r="AC34">
            <v>0</v>
          </cell>
        </row>
        <row r="35">
          <cell r="A35" t="str">
            <v>1,2,2,1,2,2,3</v>
          </cell>
          <cell r="AC35">
            <v>0</v>
          </cell>
        </row>
        <row r="36">
          <cell r="A36" t="str">
            <v>1,4,1,0,0,0,0</v>
          </cell>
          <cell r="AC36">
            <v>74960601747.660004</v>
          </cell>
        </row>
        <row r="37">
          <cell r="A37" t="str">
            <v>1,4,1,2,1,0,0</v>
          </cell>
          <cell r="AC37">
            <v>31636143080</v>
          </cell>
        </row>
        <row r="38">
          <cell r="A38" t="str">
            <v>1,4,1,3,2,3,0</v>
          </cell>
          <cell r="AC38">
            <v>0</v>
          </cell>
        </row>
        <row r="39">
          <cell r="A39" t="str">
            <v>1,4,1,3,2,4,0</v>
          </cell>
          <cell r="AC39">
            <v>31636143080</v>
          </cell>
        </row>
        <row r="40">
          <cell r="A40" t="str">
            <v>1,4,1,1,0,0,0</v>
          </cell>
          <cell r="AC40">
            <v>43324458667.659996</v>
          </cell>
        </row>
        <row r="41">
          <cell r="A41" t="str">
            <v>1,4,1,3,1,3,0</v>
          </cell>
          <cell r="AC41">
            <v>35324458667.659996</v>
          </cell>
        </row>
        <row r="42">
          <cell r="A42" t="str">
            <v>1,4,1,3,1,4,0</v>
          </cell>
          <cell r="AC42">
            <v>0</v>
          </cell>
        </row>
        <row r="43">
          <cell r="A43" t="str">
            <v>1,4,1,3,1,4,1</v>
          </cell>
          <cell r="AC43">
            <v>0</v>
          </cell>
        </row>
        <row r="44">
          <cell r="A44" t="str">
            <v>1,4,1,3,1,4,2</v>
          </cell>
          <cell r="AC44">
            <v>0</v>
          </cell>
        </row>
        <row r="45">
          <cell r="A45" t="str">
            <v>1,4,1,3,1,5,0</v>
          </cell>
          <cell r="AC45">
            <v>0</v>
          </cell>
        </row>
        <row r="46">
          <cell r="A46" t="str">
            <v>1,4,1,3,1,6,0</v>
          </cell>
          <cell r="AC46">
            <v>8000000000</v>
          </cell>
        </row>
        <row r="47">
          <cell r="A47" t="str">
            <v>1,4,2,0,0,0,0</v>
          </cell>
          <cell r="AC47">
            <v>-8541259686.430151</v>
          </cell>
        </row>
        <row r="48">
          <cell r="A48" t="str">
            <v>1,4,2,1,0,0,0</v>
          </cell>
          <cell r="AC48">
            <v>-55472436.529998779</v>
          </cell>
        </row>
        <row r="49">
          <cell r="A49" t="str">
            <v>1,4,2,2,0,0,0</v>
          </cell>
          <cell r="AC49">
            <v>107807732.60000002</v>
          </cell>
        </row>
        <row r="50">
          <cell r="A50" t="str">
            <v>1,4,2,3,0,0,0</v>
          </cell>
          <cell r="AC50">
            <v>-9679279418.6302185</v>
          </cell>
        </row>
        <row r="51">
          <cell r="A51" t="str">
            <v>1,4,2,4,0,0,0</v>
          </cell>
          <cell r="AC51">
            <v>1085684436.1300659</v>
          </cell>
        </row>
        <row r="52">
          <cell r="A52" t="str">
            <v>1,4,2,50,0,0,0</v>
          </cell>
          <cell r="AC52">
            <v>0</v>
          </cell>
        </row>
        <row r="53">
          <cell r="A53" t="str">
            <v>1,4,2,5,0,0,0</v>
          </cell>
          <cell r="AC53">
            <v>0</v>
          </cell>
        </row>
        <row r="54">
          <cell r="A54" t="str">
            <v>1,4,2,6,0,0,0</v>
          </cell>
          <cell r="AC54">
            <v>0</v>
          </cell>
        </row>
        <row r="55">
          <cell r="A55" t="str">
            <v>1,4,2,7,0,0,0</v>
          </cell>
          <cell r="AC55">
            <v>0</v>
          </cell>
        </row>
        <row r="56">
          <cell r="A56" t="str">
            <v>1,3,0,0,0,0,0</v>
          </cell>
          <cell r="AC56">
            <v>3386000000</v>
          </cell>
        </row>
        <row r="57">
          <cell r="A57" t="str">
            <v>1,3,1,1,5,0,0</v>
          </cell>
          <cell r="AC57">
            <v>3386000000</v>
          </cell>
        </row>
        <row r="58">
          <cell r="A58" t="str">
            <v>1,3,1,1,5,1,0</v>
          </cell>
          <cell r="AC58">
            <v>0</v>
          </cell>
        </row>
        <row r="59">
          <cell r="A59" t="str">
            <v>1,3,1,1,5,2,0</v>
          </cell>
          <cell r="AC59">
            <v>0</v>
          </cell>
        </row>
        <row r="60">
          <cell r="A60" t="str">
            <v>1,3,1,1,5,3,0</v>
          </cell>
          <cell r="AC60">
            <v>0</v>
          </cell>
        </row>
        <row r="61">
          <cell r="A61" t="str">
            <v>1,3,1,1,5,4,0</v>
          </cell>
          <cell r="AC61">
            <v>0</v>
          </cell>
        </row>
        <row r="62">
          <cell r="A62" t="str">
            <v>1,3,1,1,5,5,0</v>
          </cell>
          <cell r="AC62">
            <v>3386000000</v>
          </cell>
        </row>
        <row r="63">
          <cell r="A63" t="str">
            <v>1,3,1,1,5,6,0</v>
          </cell>
          <cell r="AC63">
            <v>0</v>
          </cell>
        </row>
        <row r="64">
          <cell r="A64" t="str">
            <v>1,3,1,1,5,7,0</v>
          </cell>
          <cell r="AC64">
            <v>0</v>
          </cell>
        </row>
        <row r="65">
          <cell r="A65" t="str">
            <v>1,3,1,1,5,50,0</v>
          </cell>
          <cell r="AC65">
            <v>0</v>
          </cell>
        </row>
        <row r="66">
          <cell r="A66" t="str">
            <v>1,3,1,1,5,50,1</v>
          </cell>
          <cell r="AC66">
            <v>0</v>
          </cell>
        </row>
        <row r="67">
          <cell r="A67" t="str">
            <v>1,3,1,1,5,50,2</v>
          </cell>
          <cell r="AC67">
            <v>0</v>
          </cell>
        </row>
        <row r="68">
          <cell r="A68" t="str">
            <v>1,3,1,3,0,0,0</v>
          </cell>
          <cell r="AC68">
            <v>0</v>
          </cell>
        </row>
        <row r="69">
          <cell r="A69" t="str">
            <v>1,3,1,3,1,0,0</v>
          </cell>
          <cell r="AC69">
            <v>0</v>
          </cell>
        </row>
        <row r="70">
          <cell r="A70" t="str">
            <v>1,3,1,3,1,1,0</v>
          </cell>
          <cell r="AC70">
            <v>0</v>
          </cell>
        </row>
        <row r="71">
          <cell r="A71" t="str">
            <v>1,3,1,3,1,2,0</v>
          </cell>
          <cell r="AC71">
            <v>0</v>
          </cell>
        </row>
        <row r="72">
          <cell r="A72" t="str">
            <v>1,3,1,3,1,3,0</v>
          </cell>
          <cell r="AC72">
            <v>0</v>
          </cell>
        </row>
        <row r="73">
          <cell r="A73" t="str">
            <v>1,3,1,3,1,4,0</v>
          </cell>
          <cell r="AC73">
            <v>0</v>
          </cell>
        </row>
        <row r="74">
          <cell r="A74" t="str">
            <v>1,3,1,3,1,5,0</v>
          </cell>
          <cell r="AC74">
            <v>0</v>
          </cell>
        </row>
        <row r="75">
          <cell r="A75" t="str">
            <v>1,3,1,3,1,6,0</v>
          </cell>
          <cell r="AC75">
            <v>0</v>
          </cell>
        </row>
        <row r="76">
          <cell r="A76" t="str">
            <v>1,3,1,3,1,6,1</v>
          </cell>
          <cell r="AC76">
            <v>0</v>
          </cell>
        </row>
        <row r="77">
          <cell r="A77" t="str">
            <v>1,3,1,3,1,6,2</v>
          </cell>
          <cell r="AC77">
            <v>0</v>
          </cell>
        </row>
        <row r="78">
          <cell r="A78" t="str">
            <v>1,3,1,3,1,6,50</v>
          </cell>
          <cell r="AC78">
            <v>0</v>
          </cell>
        </row>
        <row r="79">
          <cell r="A79" t="str">
            <v>1,3,1,3,2,0,0</v>
          </cell>
          <cell r="AC79">
            <v>0</v>
          </cell>
        </row>
        <row r="80">
          <cell r="A80" t="str">
            <v>1,3,1,3,2,1,0</v>
          </cell>
          <cell r="AC80">
            <v>0</v>
          </cell>
        </row>
        <row r="81">
          <cell r="A81" t="str">
            <v>1,3,1,3,2,2,0</v>
          </cell>
          <cell r="AC81">
            <v>0</v>
          </cell>
        </row>
        <row r="82">
          <cell r="A82" t="str">
            <v>1,3,1,3,2,3,0</v>
          </cell>
          <cell r="AC82">
            <v>0</v>
          </cell>
        </row>
        <row r="83">
          <cell r="A83" t="str">
            <v>1,3,1,3,2,4,0</v>
          </cell>
          <cell r="AC83">
            <v>0</v>
          </cell>
        </row>
        <row r="84">
          <cell r="A84" t="str">
            <v>1,3,1,3,2,4,1</v>
          </cell>
          <cell r="AC84">
            <v>0</v>
          </cell>
        </row>
        <row r="85">
          <cell r="A85" t="str">
            <v>1,3,1,3,2,4,2</v>
          </cell>
          <cell r="AC85">
            <v>0</v>
          </cell>
        </row>
        <row r="86">
          <cell r="A86" t="str">
            <v>1,3,1,3,2,4,50</v>
          </cell>
          <cell r="AC86">
            <v>0</v>
          </cell>
        </row>
        <row r="87">
          <cell r="A87" t="str">
            <v>2,6,2,0,0,0,0</v>
          </cell>
          <cell r="AC87">
            <v>0</v>
          </cell>
        </row>
        <row r="88">
          <cell r="A88" t="str">
            <v>1,1,2,2,1,0,0</v>
          </cell>
          <cell r="AC88">
            <v>31205752028.649998</v>
          </cell>
        </row>
        <row r="89">
          <cell r="A89" t="str">
            <v>1,1,2,2,1,1,0</v>
          </cell>
          <cell r="AC89">
            <v>27690083612.34</v>
          </cell>
        </row>
        <row r="90">
          <cell r="A90" t="str">
            <v>1,1,2,2,1,2,0</v>
          </cell>
          <cell r="AC90">
            <v>1560563638.3700001</v>
          </cell>
        </row>
        <row r="91">
          <cell r="A91" t="str">
            <v>1,1,2,2,1,3,0</v>
          </cell>
          <cell r="AC91">
            <v>34129046.549999803</v>
          </cell>
        </row>
        <row r="92">
          <cell r="A92" t="str">
            <v>1,1,2,2,1,50,0</v>
          </cell>
          <cell r="AC92">
            <v>1920975731.3899996</v>
          </cell>
        </row>
        <row r="93">
          <cell r="A93" t="str">
            <v>1,1,7,0,0,0,0</v>
          </cell>
          <cell r="AC93">
            <v>16308952376.59</v>
          </cell>
        </row>
        <row r="94">
          <cell r="A94" t="str">
            <v>1,2,2,2,0,0,0</v>
          </cell>
          <cell r="AC94">
            <v>0</v>
          </cell>
        </row>
        <row r="95">
          <cell r="A95" t="str">
            <v>1,2,2,2,1,0,0</v>
          </cell>
          <cell r="AC95">
            <v>0</v>
          </cell>
        </row>
        <row r="96">
          <cell r="A96" t="str">
            <v>1,2,2,2,2,0,0</v>
          </cell>
          <cell r="AC96">
            <v>0</v>
          </cell>
        </row>
        <row r="97">
          <cell r="A97" t="str">
            <v>5,2,6,5,0,0,0</v>
          </cell>
          <cell r="AC97">
            <v>0</v>
          </cell>
        </row>
        <row r="98">
          <cell r="A98" t="str">
            <v>1,1,7,1,0,0,0</v>
          </cell>
          <cell r="AC98">
            <v>0</v>
          </cell>
        </row>
        <row r="99">
          <cell r="A99" t="str">
            <v>1,2,1,0,0,0,0</v>
          </cell>
          <cell r="AC99">
            <v>0</v>
          </cell>
        </row>
        <row r="100">
          <cell r="A100" t="str">
            <v>1,1,7,4,0,0,0</v>
          </cell>
          <cell r="AC100">
            <v>0</v>
          </cell>
        </row>
        <row r="101">
          <cell r="A101" t="str">
            <v>1,2,2,3,0,0,0</v>
          </cell>
          <cell r="AC101">
            <v>50654506.250000007</v>
          </cell>
        </row>
        <row r="102">
          <cell r="A102" t="str">
            <v>1,2,2,4,0,0,0</v>
          </cell>
          <cell r="AC102">
            <v>9878563756.8400002</v>
          </cell>
        </row>
        <row r="103">
          <cell r="A103" t="str">
            <v>1,1,7,50,0,0,0</v>
          </cell>
          <cell r="AC103">
            <v>6379734113.499999</v>
          </cell>
        </row>
        <row r="104">
          <cell r="A104" t="str">
            <v>5,2,6,6,1,0,0</v>
          </cell>
          <cell r="AC104">
            <v>0</v>
          </cell>
        </row>
        <row r="105">
          <cell r="A105" t="str">
            <v>1,1,9,0,0,0,0</v>
          </cell>
          <cell r="AC105">
            <v>0</v>
          </cell>
        </row>
        <row r="106">
          <cell r="A106" t="str">
            <v>1,1,9,1,0,0,0</v>
          </cell>
          <cell r="AC106">
            <v>0</v>
          </cell>
        </row>
        <row r="107">
          <cell r="A107" t="str">
            <v>1,1,9,2,0,0,0</v>
          </cell>
          <cell r="AC107">
            <v>0</v>
          </cell>
        </row>
        <row r="108">
          <cell r="A108" t="str">
            <v>1,1,9,3,0,0,0</v>
          </cell>
          <cell r="AC108">
            <v>0</v>
          </cell>
        </row>
        <row r="109">
          <cell r="A109" t="str">
            <v>1,1,9,4,0,0,0</v>
          </cell>
          <cell r="AC109">
            <v>0</v>
          </cell>
        </row>
        <row r="110">
          <cell r="A110" t="str">
            <v>1,1,9,5,0,0,0</v>
          </cell>
          <cell r="AC110">
            <v>0</v>
          </cell>
        </row>
        <row r="111">
          <cell r="A111" t="str">
            <v>1,1,9,6,0,0,0</v>
          </cell>
          <cell r="AC111">
            <v>0</v>
          </cell>
        </row>
        <row r="112">
          <cell r="A112" t="str">
            <v>1,1,9,7,0,0,0</v>
          </cell>
          <cell r="AC112">
            <v>0</v>
          </cell>
        </row>
        <row r="113">
          <cell r="A113" t="str">
            <v>1,1,9,50,0,0,0</v>
          </cell>
          <cell r="AC113">
            <v>0</v>
          </cell>
        </row>
        <row r="114">
          <cell r="A114" t="str">
            <v>1,2,3,0,0,0,0</v>
          </cell>
          <cell r="AC114">
            <v>0</v>
          </cell>
        </row>
        <row r="115">
          <cell r="A115" t="str">
            <v>1,2,3,1,0,0,0</v>
          </cell>
          <cell r="AC115">
            <v>0</v>
          </cell>
        </row>
        <row r="116">
          <cell r="A116" t="str">
            <v>1,2,3,4,0,0,0</v>
          </cell>
          <cell r="AC116">
            <v>0</v>
          </cell>
        </row>
        <row r="117">
          <cell r="A117" t="str">
            <v>1,2,3,5,0,0,0</v>
          </cell>
          <cell r="AC117">
            <v>0</v>
          </cell>
        </row>
        <row r="118">
          <cell r="A118" t="str">
            <v>1,2,3,50,0,0,0</v>
          </cell>
          <cell r="AC118">
            <v>0</v>
          </cell>
        </row>
        <row r="119">
          <cell r="A119" t="str">
            <v>2,1,0,0,0,0,0</v>
          </cell>
          <cell r="AC119">
            <v>324641026384.46991</v>
          </cell>
        </row>
        <row r="120">
          <cell r="A120" t="str">
            <v>2,2,10,0,0,0,0</v>
          </cell>
          <cell r="AC120">
            <v>223698887270.15002</v>
          </cell>
        </row>
        <row r="121">
          <cell r="A121" t="str">
            <v>2,2,10,1,0,0,0</v>
          </cell>
          <cell r="AC121">
            <v>223699970814.80002</v>
          </cell>
        </row>
        <row r="122">
          <cell r="A122" t="str">
            <v>2,2,10,1,1,0,0</v>
          </cell>
          <cell r="AC122">
            <v>152688147327.20001</v>
          </cell>
        </row>
        <row r="123">
          <cell r="A123" t="str">
            <v>2,2,10,1,1,1,0</v>
          </cell>
          <cell r="AC123">
            <v>6259131258.1999998</v>
          </cell>
        </row>
        <row r="124">
          <cell r="A124" t="str">
            <v>2,2,10,1,1,1,1</v>
          </cell>
          <cell r="AC124">
            <v>6259131258.1999998</v>
          </cell>
        </row>
        <row r="125">
          <cell r="A125" t="str">
            <v>2,2,10,1,1,1,2</v>
          </cell>
          <cell r="AC125">
            <v>0</v>
          </cell>
        </row>
        <row r="126">
          <cell r="A126" t="str">
            <v>2,2,10,1,1,1,3</v>
          </cell>
          <cell r="AC126">
            <v>0</v>
          </cell>
        </row>
        <row r="127">
          <cell r="A127" t="str">
            <v>2,2,10,1,1,1,4</v>
          </cell>
          <cell r="AC127">
            <v>0</v>
          </cell>
        </row>
        <row r="128">
          <cell r="A128" t="str">
            <v>2,2,10,1,1,1,5</v>
          </cell>
          <cell r="AC128">
            <v>0</v>
          </cell>
        </row>
        <row r="129">
          <cell r="A129" t="str">
            <v>2,2,10,1,1,1,6</v>
          </cell>
          <cell r="AC129">
            <v>0</v>
          </cell>
        </row>
        <row r="130">
          <cell r="A130" t="str">
            <v>2,2,10,1,1,2,0</v>
          </cell>
          <cell r="AC130">
            <v>146429016069</v>
          </cell>
        </row>
        <row r="131">
          <cell r="A131" t="str">
            <v>2,2,10,1,1,2,1</v>
          </cell>
          <cell r="AC131">
            <v>0</v>
          </cell>
        </row>
        <row r="132">
          <cell r="A132" t="str">
            <v>2,2,10,1,1,2,2</v>
          </cell>
          <cell r="AC132">
            <v>0</v>
          </cell>
        </row>
        <row r="133">
          <cell r="A133" t="str">
            <v>2,2,10,1,1,2,3</v>
          </cell>
          <cell r="AC133">
            <v>146429016069</v>
          </cell>
        </row>
        <row r="134">
          <cell r="A134" t="str">
            <v>2,2,10,1,2,0,0</v>
          </cell>
          <cell r="AC134">
            <v>71011823487.600006</v>
          </cell>
        </row>
        <row r="135">
          <cell r="A135" t="str">
            <v>2,2,10,1,2,1,0</v>
          </cell>
          <cell r="AC135">
            <v>71011823487.600006</v>
          </cell>
        </row>
        <row r="136">
          <cell r="A136" t="str">
            <v>2,2,10,1,2,1,1</v>
          </cell>
          <cell r="AC136">
            <v>25460519683.91</v>
          </cell>
        </row>
        <row r="137">
          <cell r="A137" t="str">
            <v>2,2,10,1,2,1,2</v>
          </cell>
          <cell r="AC137">
            <v>45551303803.690002</v>
          </cell>
        </row>
        <row r="138">
          <cell r="A138" t="str">
            <v>2,2,10,1,2,1,3</v>
          </cell>
          <cell r="AC138">
            <v>11800000</v>
          </cell>
        </row>
        <row r="139">
          <cell r="A139" t="str">
            <v>2,2,10,1,2,1,4</v>
          </cell>
          <cell r="AC139">
            <v>0</v>
          </cell>
        </row>
        <row r="140">
          <cell r="A140" t="str">
            <v>2,2,10,1,2,1,5</v>
          </cell>
          <cell r="AC140">
            <v>151675022.07999998</v>
          </cell>
        </row>
        <row r="141">
          <cell r="A141" t="str">
            <v>2,2,10,1,2,1,6</v>
          </cell>
          <cell r="AC141">
            <v>42163764646.610001</v>
          </cell>
        </row>
        <row r="142">
          <cell r="A142" t="str">
            <v>2,2,10,1,2,1,7</v>
          </cell>
          <cell r="AC142">
            <v>3224064135</v>
          </cell>
        </row>
        <row r="143">
          <cell r="A143" t="str">
            <v>2,2,10,1,2,1,8</v>
          </cell>
          <cell r="AC143">
            <v>0</v>
          </cell>
        </row>
        <row r="144">
          <cell r="A144" t="str">
            <v>2,2,10,1,2,1,9</v>
          </cell>
          <cell r="AC144">
            <v>0</v>
          </cell>
        </row>
        <row r="145">
          <cell r="A145" t="str">
            <v>2,2,10,1,2,2,0</v>
          </cell>
          <cell r="AC145">
            <v>0</v>
          </cell>
        </row>
        <row r="146">
          <cell r="A146" t="str">
            <v>2,2,10,1,2,2,1</v>
          </cell>
          <cell r="AC146">
            <v>0</v>
          </cell>
        </row>
        <row r="147">
          <cell r="A147" t="str">
            <v>2,2,10,1,2,2,2</v>
          </cell>
          <cell r="AC147">
            <v>0</v>
          </cell>
        </row>
        <row r="148">
          <cell r="A148" t="str">
            <v>2,2,10,1,2,2,3</v>
          </cell>
          <cell r="AC148">
            <v>0</v>
          </cell>
        </row>
        <row r="149">
          <cell r="A149" t="str">
            <v>2,2,10,2,0,0,0</v>
          </cell>
          <cell r="AC149">
            <v>-1083544.6500000004</v>
          </cell>
        </row>
        <row r="150">
          <cell r="A150" t="str">
            <v>2,2,10,2,1,0,0</v>
          </cell>
          <cell r="AC150">
            <v>0</v>
          </cell>
        </row>
        <row r="151">
          <cell r="A151" t="str">
            <v>2,2,10,2,2,0,0</v>
          </cell>
          <cell r="AC151">
            <v>-1083544.6500000004</v>
          </cell>
        </row>
        <row r="152">
          <cell r="A152" t="str">
            <v>2,2,10,2,3,0,0</v>
          </cell>
          <cell r="AC152">
            <v>0</v>
          </cell>
        </row>
        <row r="153">
          <cell r="A153" t="str">
            <v>2,2,10,2,4,0,0</v>
          </cell>
          <cell r="AC153">
            <v>0</v>
          </cell>
        </row>
        <row r="154">
          <cell r="A154" t="str">
            <v>2,5,1,0,0,0,0</v>
          </cell>
          <cell r="AC154">
            <v>55359194051.75</v>
          </cell>
        </row>
        <row r="155">
          <cell r="A155" t="str">
            <v>2,5,1,2,1,0,0</v>
          </cell>
          <cell r="AC155">
            <v>26252515386.25</v>
          </cell>
        </row>
        <row r="156">
          <cell r="A156" t="str">
            <v>2,5,1,3,4,5,0</v>
          </cell>
          <cell r="AC156">
            <v>0</v>
          </cell>
        </row>
        <row r="157">
          <cell r="A157" t="str">
            <v>2,5,1,3,4,6,0</v>
          </cell>
          <cell r="AC157">
            <v>26252515386.25</v>
          </cell>
        </row>
        <row r="158">
          <cell r="A158" t="str">
            <v>2,5,1,1,1,0,0</v>
          </cell>
          <cell r="AC158">
            <v>29106678665.5</v>
          </cell>
        </row>
        <row r="159">
          <cell r="A159" t="str">
            <v>2,5,1,3,1,0,0</v>
          </cell>
          <cell r="AC159">
            <v>29106678665.5</v>
          </cell>
        </row>
        <row r="160">
          <cell r="A160" t="str">
            <v>2,5,1,3,2,0,0</v>
          </cell>
          <cell r="AC160">
            <v>0</v>
          </cell>
        </row>
        <row r="161">
          <cell r="A161" t="str">
            <v>2,5,1,3,2,1,0</v>
          </cell>
          <cell r="AC161">
            <v>0</v>
          </cell>
        </row>
        <row r="162">
          <cell r="A162" t="str">
            <v>2,5,1,3,2,2,0</v>
          </cell>
          <cell r="AC162">
            <v>0</v>
          </cell>
        </row>
        <row r="163">
          <cell r="A163" t="str">
            <v>2,5,1,3,3,0,0</v>
          </cell>
          <cell r="AC163">
            <v>0</v>
          </cell>
        </row>
        <row r="164">
          <cell r="A164" t="str">
            <v>2,5,1,3,4,4,0</v>
          </cell>
          <cell r="AC164">
            <v>0</v>
          </cell>
        </row>
        <row r="165">
          <cell r="A165" t="str">
            <v>2,2,12,0,0,0,0</v>
          </cell>
          <cell r="AC165">
            <v>0</v>
          </cell>
        </row>
        <row r="166">
          <cell r="A166" t="str">
            <v>2,2,12,1,0,0,0</v>
          </cell>
          <cell r="AC166">
            <v>0</v>
          </cell>
        </row>
        <row r="167">
          <cell r="A167" t="str">
            <v>2,2,12,2,0,0,0</v>
          </cell>
          <cell r="AC167">
            <v>0</v>
          </cell>
        </row>
        <row r="168">
          <cell r="A168" t="str">
            <v>5,2,6,7,0,0,0</v>
          </cell>
          <cell r="AC168">
            <v>0</v>
          </cell>
        </row>
        <row r="169">
          <cell r="A169" t="str">
            <v>2,1,4,0,0,0,0</v>
          </cell>
          <cell r="AC169">
            <v>0</v>
          </cell>
        </row>
        <row r="170">
          <cell r="A170" t="str">
            <v>2,1,4,1,0,0,0</v>
          </cell>
          <cell r="AC170">
            <v>0</v>
          </cell>
        </row>
        <row r="171">
          <cell r="A171" t="str">
            <v>2,1,4,2,0,0,0</v>
          </cell>
          <cell r="AC171">
            <v>0</v>
          </cell>
        </row>
        <row r="172">
          <cell r="A172" t="str">
            <v>2,1,4,3,0,0,0</v>
          </cell>
          <cell r="AC172">
            <v>0</v>
          </cell>
        </row>
        <row r="173">
          <cell r="A173" t="str">
            <v>2,1,4,4,0,0,0</v>
          </cell>
          <cell r="AC173">
            <v>0</v>
          </cell>
        </row>
        <row r="174">
          <cell r="A174" t="str">
            <v>2,1,4,5,0,0,0</v>
          </cell>
          <cell r="AC174">
            <v>0</v>
          </cell>
        </row>
        <row r="175">
          <cell r="A175" t="str">
            <v>2,1,4,6,0,0,0</v>
          </cell>
          <cell r="AC175">
            <v>0</v>
          </cell>
        </row>
        <row r="176">
          <cell r="A176" t="str">
            <v>2,1,4,7,0,0,0</v>
          </cell>
          <cell r="AC176">
            <v>0</v>
          </cell>
        </row>
        <row r="177">
          <cell r="A177" t="str">
            <v>2,1,4,8,0,0,0</v>
          </cell>
          <cell r="AC177">
            <v>0</v>
          </cell>
        </row>
        <row r="178">
          <cell r="A178" t="str">
            <v>2,1,4,9,0,0,0</v>
          </cell>
          <cell r="AC178">
            <v>0</v>
          </cell>
        </row>
        <row r="179">
          <cell r="A179" t="str">
            <v>2,1,4,10,0,0,0</v>
          </cell>
          <cell r="AC179">
            <v>0</v>
          </cell>
        </row>
        <row r="180">
          <cell r="A180" t="str">
            <v>2,1,5,0,0,0,0</v>
          </cell>
          <cell r="AC180">
            <v>0</v>
          </cell>
        </row>
        <row r="181">
          <cell r="A181" t="str">
            <v>2,1,5,1,0,0,0</v>
          </cell>
          <cell r="AC181">
            <v>0</v>
          </cell>
        </row>
        <row r="182">
          <cell r="A182" t="str">
            <v>2,1,5,2,0,0,0</v>
          </cell>
          <cell r="AC182">
            <v>0</v>
          </cell>
        </row>
        <row r="183">
          <cell r="A183" t="str">
            <v>2,1,5,3,0,0,0</v>
          </cell>
          <cell r="AC183">
            <v>0</v>
          </cell>
        </row>
        <row r="184">
          <cell r="A184" t="str">
            <v>2,1,5,4,0,0,0</v>
          </cell>
          <cell r="AC184">
            <v>0</v>
          </cell>
        </row>
        <row r="185">
          <cell r="A185" t="str">
            <v>5,1,2,4,1,0,0</v>
          </cell>
          <cell r="AC185">
            <v>0</v>
          </cell>
        </row>
        <row r="186">
          <cell r="A186" t="str">
            <v>2,4,1,0,0,0,0</v>
          </cell>
          <cell r="AC186">
            <v>24281867376.859997</v>
          </cell>
        </row>
        <row r="187">
          <cell r="A187" t="str">
            <v>2,4,1,1,1,4,0</v>
          </cell>
          <cell r="AC187">
            <v>2707991058.2099996</v>
          </cell>
        </row>
        <row r="188">
          <cell r="A188" t="str">
            <v>2,4,1,1,50,4,3</v>
          </cell>
          <cell r="AC188">
            <v>2707991058.2099996</v>
          </cell>
        </row>
        <row r="189">
          <cell r="A189" t="str">
            <v>2,4,1,1,50,4,4</v>
          </cell>
          <cell r="AC189">
            <v>0</v>
          </cell>
        </row>
        <row r="190">
          <cell r="A190" t="str">
            <v>2,4,1,1,1,1,0</v>
          </cell>
          <cell r="AC190">
            <v>21573876318.649998</v>
          </cell>
        </row>
        <row r="191">
          <cell r="A191" t="str">
            <v>2,4,1,1,50,4,1</v>
          </cell>
          <cell r="AC191">
            <v>0</v>
          </cell>
        </row>
        <row r="192">
          <cell r="A192" t="str">
            <v>2,4,1,1,50,4,2</v>
          </cell>
          <cell r="AC192">
            <v>21573876318.649998</v>
          </cell>
        </row>
        <row r="193">
          <cell r="A193" t="str">
            <v>2,4,2,0,0,0,0</v>
          </cell>
          <cell r="AC193">
            <v>4805822580.039999</v>
          </cell>
        </row>
        <row r="194">
          <cell r="A194" t="str">
            <v>2,4,2,1,0,0,0</v>
          </cell>
          <cell r="AC194">
            <v>0</v>
          </cell>
        </row>
        <row r="195">
          <cell r="A195" t="str">
            <v>2,4,2,2,0,0,0</v>
          </cell>
          <cell r="AC195">
            <v>22260403.59</v>
          </cell>
        </row>
        <row r="196">
          <cell r="A196" t="str">
            <v>2,4,2,3,0,0,0</v>
          </cell>
          <cell r="AC196">
            <v>55835180.729999989</v>
          </cell>
        </row>
        <row r="197">
          <cell r="A197" t="str">
            <v>2,4,2,50,0,0,0</v>
          </cell>
          <cell r="AC197">
            <v>4727726995.7199993</v>
          </cell>
        </row>
        <row r="198">
          <cell r="A198" t="str">
            <v>5,2,6,8,0,0,0</v>
          </cell>
          <cell r="AC198">
            <v>10056474664.639994</v>
          </cell>
        </row>
        <row r="199">
          <cell r="A199" t="str">
            <v>5,2,6,8,1,0,0</v>
          </cell>
          <cell r="AC199">
            <v>1228944670.98</v>
          </cell>
        </row>
        <row r="200">
          <cell r="A200" t="str">
            <v>2,1,1,0,0,0,0</v>
          </cell>
          <cell r="AC200">
            <v>617333380.55000007</v>
          </cell>
        </row>
        <row r="201">
          <cell r="A201" t="str">
            <v>2,1,1,1,1,0,0</v>
          </cell>
          <cell r="AC201">
            <v>170721697.50999999</v>
          </cell>
        </row>
        <row r="202">
          <cell r="A202" t="str">
            <v>2,1,1,1,2,0,0</v>
          </cell>
          <cell r="AC202">
            <v>4250148.33</v>
          </cell>
        </row>
        <row r="203">
          <cell r="A203" t="str">
            <v>2,1,1,1,3,0,0</v>
          </cell>
          <cell r="AC203">
            <v>135137253.84000003</v>
          </cell>
        </row>
        <row r="204">
          <cell r="A204" t="str">
            <v>2,1,1,1,4,0,0</v>
          </cell>
          <cell r="AC204">
            <v>67582209.150000006</v>
          </cell>
        </row>
        <row r="205">
          <cell r="A205" t="str">
            <v>2,1,1,1,5,0,0</v>
          </cell>
          <cell r="AC205">
            <v>223196486.56999999</v>
          </cell>
        </row>
        <row r="206">
          <cell r="A206" t="str">
            <v>2,1,1,1,6,0,0</v>
          </cell>
          <cell r="AC206">
            <v>0</v>
          </cell>
        </row>
        <row r="207">
          <cell r="A207" t="str">
            <v>2,1,1,1,7,0,0</v>
          </cell>
          <cell r="AC207">
            <v>16445585.15</v>
          </cell>
        </row>
        <row r="208">
          <cell r="A208" t="str">
            <v>5,1,2,1,1,1,0</v>
          </cell>
          <cell r="AC208">
            <v>0</v>
          </cell>
        </row>
        <row r="209">
          <cell r="A209" t="str">
            <v>2,3,5,2,2,0,0</v>
          </cell>
          <cell r="AC209">
            <v>0</v>
          </cell>
        </row>
        <row r="210">
          <cell r="A210" t="str">
            <v>2,1,2,0,0,0,0</v>
          </cell>
          <cell r="AC210">
            <v>4535399.3999999994</v>
          </cell>
        </row>
        <row r="211">
          <cell r="A211" t="str">
            <v>2,1,2,1,0,0,0</v>
          </cell>
          <cell r="AC211">
            <v>1387329.51</v>
          </cell>
        </row>
        <row r="212">
          <cell r="A212" t="str">
            <v>2,1,2,2,0,0,0</v>
          </cell>
          <cell r="AC212">
            <v>1787949.5899999999</v>
          </cell>
        </row>
        <row r="213">
          <cell r="A213" t="str">
            <v>2,1,2,3,0,0,0</v>
          </cell>
          <cell r="AC213">
            <v>0</v>
          </cell>
        </row>
        <row r="214">
          <cell r="A214" t="str">
            <v>2,1,2,4,0,0,0</v>
          </cell>
          <cell r="AC214">
            <v>151920</v>
          </cell>
        </row>
        <row r="215">
          <cell r="A215" t="str">
            <v>2,1,2,5,0,0,0</v>
          </cell>
          <cell r="AC215">
            <v>0</v>
          </cell>
        </row>
        <row r="216">
          <cell r="A216" t="str">
            <v>2,1,2,6,0,0,0</v>
          </cell>
          <cell r="AC216">
            <v>1208200.3</v>
          </cell>
        </row>
        <row r="217">
          <cell r="A217" t="str">
            <v>2,1,2,7,0,0,0</v>
          </cell>
          <cell r="AC217">
            <v>0</v>
          </cell>
        </row>
        <row r="218">
          <cell r="A218" t="str">
            <v>2,1,2,8,0,0,0</v>
          </cell>
          <cell r="AC218">
            <v>0</v>
          </cell>
        </row>
        <row r="219">
          <cell r="A219" t="str">
            <v>2,1,2,9,0,0,0</v>
          </cell>
          <cell r="AC219">
            <v>0</v>
          </cell>
        </row>
        <row r="220">
          <cell r="A220" t="str">
            <v>5,1,2,1,2,3,0</v>
          </cell>
          <cell r="AC220">
            <v>0</v>
          </cell>
        </row>
        <row r="221">
          <cell r="A221" t="str">
            <v>2,1,3,0,0,0,0</v>
          </cell>
          <cell r="AC221">
            <v>607075891.02999997</v>
          </cell>
        </row>
        <row r="222">
          <cell r="A222" t="str">
            <v>2,1,3,1,0,0,0</v>
          </cell>
          <cell r="AC222">
            <v>93783499.849999994</v>
          </cell>
        </row>
        <row r="223">
          <cell r="A223" t="str">
            <v>2,1,3,2,0,0,0</v>
          </cell>
          <cell r="AC223">
            <v>126319829.75</v>
          </cell>
        </row>
        <row r="224">
          <cell r="A224" t="str">
            <v>2,1,3,3,0,0,0</v>
          </cell>
          <cell r="AC224">
            <v>98705209.170000002</v>
          </cell>
        </row>
        <row r="225">
          <cell r="A225" t="str">
            <v>2,1,3,4,0,0,0</v>
          </cell>
          <cell r="AC225">
            <v>63941425.079999998</v>
          </cell>
        </row>
        <row r="226">
          <cell r="A226" t="str">
            <v>2,1,3,5,0,0,0</v>
          </cell>
          <cell r="AC226">
            <v>306878.02999999997</v>
          </cell>
        </row>
        <row r="227">
          <cell r="A227" t="str">
            <v>2,1,3,6,0,0,0</v>
          </cell>
          <cell r="AC227">
            <v>40266044.660000004</v>
          </cell>
        </row>
        <row r="228">
          <cell r="A228" t="str">
            <v>2,1,3,7,0,0,0</v>
          </cell>
          <cell r="AC228">
            <v>18523893.699999999</v>
          </cell>
        </row>
        <row r="229">
          <cell r="A229" t="str">
            <v>2,1,3,8,0,0,0</v>
          </cell>
          <cell r="AC229">
            <v>12690041.42</v>
          </cell>
        </row>
        <row r="230">
          <cell r="A230" t="str">
            <v>2,1,3,9,0,0,0</v>
          </cell>
          <cell r="AC230">
            <v>152539069.37</v>
          </cell>
        </row>
        <row r="231">
          <cell r="A231" t="str">
            <v>2,3,3,0,0,0,0</v>
          </cell>
          <cell r="AC231">
            <v>0</v>
          </cell>
        </row>
        <row r="232">
          <cell r="A232" t="str">
            <v>2,3,3,1,0,0,0</v>
          </cell>
          <cell r="AC232">
            <v>0</v>
          </cell>
        </row>
        <row r="233">
          <cell r="A233" t="str">
            <v>2,3,3,1,1,0,0</v>
          </cell>
          <cell r="AC233">
            <v>0</v>
          </cell>
        </row>
        <row r="234">
          <cell r="A234" t="str">
            <v>2,3,3,1,2,0,0</v>
          </cell>
          <cell r="AC234">
            <v>0</v>
          </cell>
        </row>
        <row r="235">
          <cell r="A235" t="str">
            <v>2,3,3,1,3,0,0</v>
          </cell>
          <cell r="AC235">
            <v>0</v>
          </cell>
        </row>
        <row r="236">
          <cell r="A236" t="str">
            <v>2,3,3,1,4,0,0</v>
          </cell>
          <cell r="AC236">
            <v>0</v>
          </cell>
        </row>
        <row r="237">
          <cell r="A237" t="str">
            <v>2,3,3,1,5,0,0</v>
          </cell>
          <cell r="AC237">
            <v>0</v>
          </cell>
        </row>
        <row r="238">
          <cell r="A238" t="str">
            <v>2,3,3,1,6,0,0</v>
          </cell>
          <cell r="AC238">
            <v>0</v>
          </cell>
        </row>
        <row r="239">
          <cell r="A239" t="str">
            <v>2,3,3,1,8,0,0</v>
          </cell>
          <cell r="AC239">
            <v>0</v>
          </cell>
        </row>
        <row r="240">
          <cell r="A240" t="str">
            <v>2,3,3,1,8,1,0</v>
          </cell>
          <cell r="AC240">
            <v>0</v>
          </cell>
        </row>
        <row r="241">
          <cell r="A241" t="str">
            <v>2,3,3,1,8,2,0</v>
          </cell>
          <cell r="AC241">
            <v>0</v>
          </cell>
        </row>
        <row r="242">
          <cell r="A242" t="str">
            <v>2,3,3,1,8,50,0</v>
          </cell>
          <cell r="AC242">
            <v>0</v>
          </cell>
        </row>
        <row r="243">
          <cell r="A243" t="str">
            <v>2,3,3,2,0,0,0</v>
          </cell>
          <cell r="AC243">
            <v>0</v>
          </cell>
        </row>
        <row r="244">
          <cell r="A244" t="str">
            <v>2,3,3,2,1,0,0</v>
          </cell>
          <cell r="AC244">
            <v>0</v>
          </cell>
        </row>
        <row r="245">
          <cell r="A245" t="str">
            <v>2,3,3,2,2,0,0</v>
          </cell>
          <cell r="AC245">
            <v>0</v>
          </cell>
        </row>
        <row r="246">
          <cell r="A246" t="str">
            <v>2,3,3,2,3,0,0</v>
          </cell>
          <cell r="AC246">
            <v>0</v>
          </cell>
        </row>
        <row r="247">
          <cell r="A247" t="str">
            <v>2,3,3,2,4,0,0</v>
          </cell>
          <cell r="AC247">
            <v>0</v>
          </cell>
        </row>
        <row r="248">
          <cell r="A248" t="str">
            <v>2,3,3,2,5,0,0</v>
          </cell>
          <cell r="AC248">
            <v>0</v>
          </cell>
        </row>
        <row r="249">
          <cell r="A249" t="str">
            <v>2,3,3,2,7,0,0</v>
          </cell>
          <cell r="AC249">
            <v>0</v>
          </cell>
        </row>
        <row r="250">
          <cell r="A250" t="str">
            <v>2,3,3,2,7,1,0</v>
          </cell>
          <cell r="AC250">
            <v>0</v>
          </cell>
        </row>
        <row r="251">
          <cell r="A251" t="str">
            <v>2,3,3,2,7,2,0</v>
          </cell>
          <cell r="AC251">
            <v>0</v>
          </cell>
        </row>
        <row r="252">
          <cell r="A252" t="str">
            <v>2,3,3,2,7,50,0</v>
          </cell>
          <cell r="AC252">
            <v>0</v>
          </cell>
        </row>
        <row r="253">
          <cell r="A253" t="str">
            <v>2,2,14,50,0,0,0</v>
          </cell>
          <cell r="AC253">
            <v>1378400176.5999997</v>
          </cell>
        </row>
        <row r="254">
          <cell r="A254" t="str">
            <v>2,2,14,50,1,0,0</v>
          </cell>
          <cell r="AC254">
            <v>0</v>
          </cell>
        </row>
        <row r="255">
          <cell r="A255" t="str">
            <v>2,2,14,50,50,0,0</v>
          </cell>
          <cell r="AC255">
            <v>1378400176.5999997</v>
          </cell>
        </row>
        <row r="256">
          <cell r="A256" t="str">
            <v>2,2,14,8,0,0,0</v>
          </cell>
          <cell r="AC256">
            <v>9126634.6599999946</v>
          </cell>
        </row>
        <row r="257">
          <cell r="A257" t="str">
            <v>2,2,14,9,0,0,0</v>
          </cell>
          <cell r="AC257">
            <v>7440003182.3999939</v>
          </cell>
        </row>
        <row r="258">
          <cell r="A258" t="str">
            <v>5,2,6,6,2,0,0</v>
          </cell>
          <cell r="AC258">
            <v>0</v>
          </cell>
        </row>
        <row r="259">
          <cell r="A259" t="str">
            <v>2,1,8,0,0,0,0</v>
          </cell>
          <cell r="AC259">
            <v>0</v>
          </cell>
        </row>
        <row r="260">
          <cell r="A260" t="str">
            <v>2,1,8,1,0,0,0</v>
          </cell>
          <cell r="AC260">
            <v>0</v>
          </cell>
        </row>
        <row r="261">
          <cell r="A261" t="str">
            <v>2,1,8,2,0,0,0</v>
          </cell>
          <cell r="AC261">
            <v>0</v>
          </cell>
        </row>
        <row r="262">
          <cell r="A262" t="str">
            <v>2,1,8,3,0,0,0</v>
          </cell>
          <cell r="AC262">
            <v>0</v>
          </cell>
        </row>
        <row r="263">
          <cell r="A263" t="str">
            <v>2,1,8,4,0,0,0</v>
          </cell>
          <cell r="AC263">
            <v>0</v>
          </cell>
        </row>
        <row r="264">
          <cell r="A264" t="str">
            <v>2,1,8,5,0,0,0</v>
          </cell>
          <cell r="AC264">
            <v>0</v>
          </cell>
        </row>
        <row r="265">
          <cell r="A265" t="str">
            <v>2,1,8,6,0,0,0</v>
          </cell>
          <cell r="AC265">
            <v>0</v>
          </cell>
        </row>
        <row r="266">
          <cell r="A266" t="str">
            <v>2,1,8,7,0,0,0</v>
          </cell>
          <cell r="AC266">
            <v>0</v>
          </cell>
        </row>
        <row r="267">
          <cell r="A267" t="str">
            <v>2,1,8,8,0,0,0</v>
          </cell>
          <cell r="AC267">
            <v>0</v>
          </cell>
        </row>
        <row r="268">
          <cell r="A268" t="str">
            <v>2,2,9,0,0,0,0</v>
          </cell>
          <cell r="AC268">
            <v>0</v>
          </cell>
        </row>
        <row r="269">
          <cell r="A269" t="str">
            <v>2,2,9,1,0,0,0</v>
          </cell>
          <cell r="AC269">
            <v>0</v>
          </cell>
        </row>
        <row r="270">
          <cell r="A270" t="str">
            <v>2,2,9,4,0,0,0</v>
          </cell>
          <cell r="AC270">
            <v>0</v>
          </cell>
        </row>
        <row r="271">
          <cell r="A271" t="str">
            <v>2,2,9,5,0,0,0</v>
          </cell>
          <cell r="AC271">
            <v>0</v>
          </cell>
        </row>
        <row r="272">
          <cell r="A272" t="str">
            <v>2,2,9,6,0,0,0</v>
          </cell>
          <cell r="AC272">
            <v>0</v>
          </cell>
        </row>
        <row r="273">
          <cell r="A273" t="str">
            <v>2,50,0,0,0,0,0</v>
          </cell>
          <cell r="AC273">
            <v>6438780441.0298986</v>
          </cell>
        </row>
        <row r="274">
          <cell r="A274" t="str">
            <v>3,0,0,0,0,0,0</v>
          </cell>
          <cell r="AC274">
            <v>0</v>
          </cell>
        </row>
        <row r="275">
          <cell r="A275" t="str">
            <v>3,1,0,0,0,0,0</v>
          </cell>
          <cell r="AC275">
            <v>41585460051.229996</v>
          </cell>
        </row>
        <row r="276">
          <cell r="A276" t="str">
            <v>3,1,3,0,0,0,0</v>
          </cell>
          <cell r="AC276">
            <v>27579633032.41</v>
          </cell>
        </row>
        <row r="277">
          <cell r="A277" t="str">
            <v>3,1,4,0,0,0,0</v>
          </cell>
          <cell r="AC277">
            <v>3285847685.1599998</v>
          </cell>
        </row>
        <row r="278">
          <cell r="A278" t="str">
            <v>3,1,5,0,0,0,0</v>
          </cell>
          <cell r="AC278">
            <v>8719158664.9899998</v>
          </cell>
        </row>
        <row r="279">
          <cell r="A279" t="str">
            <v>3,1,6,0,0,0,0</v>
          </cell>
          <cell r="AC279">
            <v>2000820668.6699998</v>
          </cell>
        </row>
        <row r="280">
          <cell r="A280" t="str">
            <v>3,1,7,0,0,0,0</v>
          </cell>
          <cell r="AC280">
            <v>0</v>
          </cell>
        </row>
        <row r="281">
          <cell r="A281" t="str">
            <v>3,2,0,0,0,0,0</v>
          </cell>
          <cell r="AC281">
            <v>36935845770.509995</v>
          </cell>
        </row>
        <row r="282">
          <cell r="A282" t="str">
            <v>3,2,3,0,0,0,0</v>
          </cell>
          <cell r="AC282">
            <v>24076985553.869991</v>
          </cell>
        </row>
        <row r="283">
          <cell r="A283" t="str">
            <v>3,2,4,0,0,0,0</v>
          </cell>
          <cell r="AC283">
            <v>3291503527.6100001</v>
          </cell>
        </row>
        <row r="284">
          <cell r="A284" t="str">
            <v>3,2,5,0,0,0,0</v>
          </cell>
          <cell r="AC284">
            <v>9567356689.0200005</v>
          </cell>
        </row>
        <row r="285">
          <cell r="A285" t="str">
            <v>3,2,6,0,0,0,0</v>
          </cell>
          <cell r="AC285">
            <v>9.9999999999999811E-3</v>
          </cell>
        </row>
        <row r="286">
          <cell r="A286" t="str">
            <v>3,2,7,0,0,0,0</v>
          </cell>
          <cell r="AC286">
            <v>0</v>
          </cell>
        </row>
        <row r="287">
          <cell r="A287" t="str">
            <v>4,0,0,0,0,0,0</v>
          </cell>
          <cell r="AC287">
            <v>0</v>
          </cell>
        </row>
        <row r="288">
          <cell r="A288" t="str">
            <v>4,1,0,0,0,0,0</v>
          </cell>
          <cell r="AC288">
            <v>76162837.720000267</v>
          </cell>
        </row>
        <row r="289">
          <cell r="A289" t="str">
            <v>4,1,1,0,0,0,0</v>
          </cell>
          <cell r="AC289">
            <v>76162837.720000267</v>
          </cell>
        </row>
        <row r="290">
          <cell r="A290" t="str">
            <v>4,6,0,0,0,0,0</v>
          </cell>
          <cell r="AC290">
            <v>0</v>
          </cell>
        </row>
        <row r="291">
          <cell r="A291" t="str">
            <v>5,2,0,0,0,0,0</v>
          </cell>
          <cell r="AC291">
            <v>0</v>
          </cell>
        </row>
        <row r="292">
          <cell r="A292" t="str">
            <v>5,2,1,0,0,0,0</v>
          </cell>
          <cell r="AC292">
            <v>361653034992.69989</v>
          </cell>
        </row>
        <row r="293">
          <cell r="A293" t="str">
            <v>5,2,2,0,0,0,0</v>
          </cell>
          <cell r="AC293">
            <v>361653034992.69989</v>
          </cell>
        </row>
        <row r="294">
          <cell r="A294" t="str">
            <v>5,2,3,0,0,0,0</v>
          </cell>
          <cell r="AC294">
            <v>0</v>
          </cell>
        </row>
        <row r="295">
          <cell r="A295" t="str">
            <v>5,2,3,1,0,0,0</v>
          </cell>
          <cell r="AC295">
            <v>31636143080</v>
          </cell>
        </row>
        <row r="296">
          <cell r="A296" t="str">
            <v>5,2,3,1,1,0,0</v>
          </cell>
          <cell r="AC296">
            <v>0</v>
          </cell>
        </row>
        <row r="297">
          <cell r="A297" t="str">
            <v>5,2,3,1,2,0,0</v>
          </cell>
          <cell r="AC297">
            <v>31636143080</v>
          </cell>
        </row>
        <row r="298">
          <cell r="A298" t="str">
            <v>5,2,3,2,0,0,0</v>
          </cell>
          <cell r="AC298">
            <v>43324458667.659996</v>
          </cell>
        </row>
        <row r="299">
          <cell r="A299" t="str">
            <v>5,2,3,3,0,0,0</v>
          </cell>
          <cell r="AC299">
            <v>74960601747.660004</v>
          </cell>
        </row>
        <row r="300">
          <cell r="A300" t="str">
            <v>5,2,3,4,0,0,0</v>
          </cell>
          <cell r="AC300">
            <v>-8541259686.430151</v>
          </cell>
        </row>
        <row r="301">
          <cell r="A301" t="str">
            <v>5,2,3,5,0,0,0</v>
          </cell>
          <cell r="AC301">
            <v>31636143080</v>
          </cell>
        </row>
        <row r="302">
          <cell r="A302" t="str">
            <v>5,2,3,5,1,0,0</v>
          </cell>
          <cell r="AC302">
            <v>0</v>
          </cell>
        </row>
        <row r="303">
          <cell r="A303" t="str">
            <v>5,2,3,5,2,0,0</v>
          </cell>
          <cell r="AC303">
            <v>31636143080</v>
          </cell>
        </row>
        <row r="304">
          <cell r="A304" t="str">
            <v>5,2,3,6,0,0,0</v>
          </cell>
          <cell r="AC304">
            <v>34783198981.229843</v>
          </cell>
        </row>
        <row r="305">
          <cell r="A305" t="str">
            <v>5,2,3,7,0,0,0</v>
          </cell>
          <cell r="AC305">
            <v>66419342061.229843</v>
          </cell>
        </row>
        <row r="306">
          <cell r="A306" t="str">
            <v>5,2,3,8,0,0,0</v>
          </cell>
          <cell r="AC306">
            <v>26252515386.25</v>
          </cell>
        </row>
        <row r="307">
          <cell r="A307" t="str">
            <v>5,2,3,8,1,0,0</v>
          </cell>
          <cell r="AC307">
            <v>0</v>
          </cell>
        </row>
        <row r="308">
          <cell r="A308" t="str">
            <v>5,2,3,8,2,0,0</v>
          </cell>
          <cell r="AC308">
            <v>26252515386.25</v>
          </cell>
        </row>
        <row r="309">
          <cell r="A309" t="str">
            <v>5,2,3,9,0,0,0</v>
          </cell>
          <cell r="AC309">
            <v>29106678665.5</v>
          </cell>
        </row>
        <row r="310">
          <cell r="A310" t="str">
            <v>5,2,3,10,0,0,0</v>
          </cell>
          <cell r="AC310">
            <v>55359194051.75</v>
          </cell>
        </row>
        <row r="311">
          <cell r="A311" t="str">
            <v>5,2,3,11,0,0,0</v>
          </cell>
          <cell r="AC311">
            <v>5383627693.75</v>
          </cell>
        </row>
        <row r="312">
          <cell r="A312" t="str">
            <v>5,2,3,11,1,0,0</v>
          </cell>
          <cell r="AC312">
            <v>0</v>
          </cell>
        </row>
        <row r="313">
          <cell r="A313" t="str">
            <v>5,2,3,11,2,0,0</v>
          </cell>
          <cell r="AC313">
            <v>5383627693.75</v>
          </cell>
        </row>
        <row r="314">
          <cell r="A314" t="str">
            <v>5,2,3,12,0,0,0</v>
          </cell>
          <cell r="AC314">
            <v>5676520315.7298431</v>
          </cell>
        </row>
        <row r="315">
          <cell r="A315" t="str">
            <v>5,2,3,13,0,0,0</v>
          </cell>
          <cell r="AC315">
            <v>11060148009.479843</v>
          </cell>
        </row>
        <row r="316">
          <cell r="A316" t="str">
            <v>5,2,3,14,0,0,0</v>
          </cell>
          <cell r="AC316">
            <v>6259131258.1999998</v>
          </cell>
        </row>
        <row r="317">
          <cell r="A317" t="str">
            <v>5,2,3,14,1,0,0</v>
          </cell>
          <cell r="AC317">
            <v>6259131258.1999998</v>
          </cell>
        </row>
        <row r="318">
          <cell r="A318" t="str">
            <v>5,2,3,14,2,0,0</v>
          </cell>
          <cell r="AC318">
            <v>0</v>
          </cell>
        </row>
        <row r="319">
          <cell r="A319" t="str">
            <v>5,2,3,15,0,0,0</v>
          </cell>
          <cell r="AC319">
            <v>217440839556.60001</v>
          </cell>
        </row>
        <row r="320">
          <cell r="A320" t="str">
            <v>5,2,3,15,1,0,0</v>
          </cell>
          <cell r="AC320">
            <v>146429016069</v>
          </cell>
        </row>
        <row r="321">
          <cell r="A321" t="str">
            <v>5,2,3,15,2,0,0</v>
          </cell>
          <cell r="AC321">
            <v>71011823487.600006</v>
          </cell>
        </row>
        <row r="322">
          <cell r="A322" t="str">
            <v>5,2,3,16,0,0,0</v>
          </cell>
          <cell r="AC322">
            <v>223699970814.80002</v>
          </cell>
        </row>
        <row r="323">
          <cell r="A323" t="str">
            <v>5,2,3,17,0,0,0</v>
          </cell>
          <cell r="AC323">
            <v>6408745171.3999987</v>
          </cell>
        </row>
        <row r="324">
          <cell r="A324" t="str">
            <v>5,2,3,17,1,0,0</v>
          </cell>
          <cell r="AC324">
            <v>6408745171.3999987</v>
          </cell>
        </row>
        <row r="325">
          <cell r="A325" t="str">
            <v>5,2,3,17,2,0,0</v>
          </cell>
          <cell r="AC325">
            <v>0</v>
          </cell>
        </row>
        <row r="326">
          <cell r="A326" t="str">
            <v>5,2,3,18,0,0,0</v>
          </cell>
          <cell r="AC326">
            <v>196338783303.60001</v>
          </cell>
        </row>
        <row r="327">
          <cell r="A327" t="str">
            <v>5,2,3,18,1,0,0</v>
          </cell>
          <cell r="AC327">
            <v>126981512155.88</v>
          </cell>
        </row>
        <row r="328">
          <cell r="A328" t="str">
            <v>5,2,3,18,2,0,0</v>
          </cell>
          <cell r="AC328">
            <v>69357271147.720001</v>
          </cell>
        </row>
        <row r="329">
          <cell r="A329" t="str">
            <v>5,2,3,19,0,0,0</v>
          </cell>
          <cell r="AC329">
            <v>202747528475</v>
          </cell>
        </row>
        <row r="330">
          <cell r="A330" t="str">
            <v>5,2,3,20,0,0,0</v>
          </cell>
          <cell r="AC330">
            <v>-149613913.19999886</v>
          </cell>
        </row>
        <row r="331">
          <cell r="A331" t="str">
            <v>5,2,3,20,1,0,0</v>
          </cell>
          <cell r="AC331">
            <v>-149613913.19999886</v>
          </cell>
        </row>
        <row r="332">
          <cell r="A332" t="str">
            <v>5,2,3,20,2,0,0</v>
          </cell>
          <cell r="AC332">
            <v>0</v>
          </cell>
        </row>
        <row r="333">
          <cell r="A333" t="str">
            <v>5,2,3,21,0,0,0</v>
          </cell>
          <cell r="AC333">
            <v>21102056253</v>
          </cell>
        </row>
        <row r="334">
          <cell r="A334" t="str">
            <v>5,2,3,21,1,0,0</v>
          </cell>
          <cell r="AC334">
            <v>19447503913.119995</v>
          </cell>
        </row>
        <row r="335">
          <cell r="A335" t="str">
            <v>5,2,3,21,2,0,0</v>
          </cell>
          <cell r="AC335">
            <v>1654552339.8800049</v>
          </cell>
        </row>
        <row r="336">
          <cell r="A336" t="str">
            <v>5,2,3,22,0,0,0</v>
          </cell>
          <cell r="AC336">
            <v>20952442339.800003</v>
          </cell>
        </row>
        <row r="337">
          <cell r="A337" t="str">
            <v>5,2,3,23,0,0,0</v>
          </cell>
          <cell r="AC337">
            <v>-4573451443</v>
          </cell>
        </row>
        <row r="338">
          <cell r="A338" t="str">
            <v>5,2,3,23,1,0,0</v>
          </cell>
          <cell r="AC338">
            <v>41585460051.229996</v>
          </cell>
        </row>
        <row r="339">
          <cell r="A339" t="str">
            <v>5,2,3,23,2,0,0</v>
          </cell>
          <cell r="AC339">
            <v>37012008608.229996</v>
          </cell>
        </row>
        <row r="340">
          <cell r="A340" t="str">
            <v>5,2,3,23,3,0,0</v>
          </cell>
          <cell r="AC340">
            <v>76162837.720000267</v>
          </cell>
        </row>
        <row r="341">
          <cell r="A341" t="str">
            <v>5,2,4,0,0,0,0</v>
          </cell>
          <cell r="AC341">
            <v>0</v>
          </cell>
        </row>
        <row r="342">
          <cell r="A342" t="str">
            <v>5,2,4,1,0,0,0</v>
          </cell>
          <cell r="AC342">
            <v>-15783213365.679893</v>
          </cell>
        </row>
        <row r="343">
          <cell r="A343" t="str">
            <v>5,2,4,1,1,0,0</v>
          </cell>
          <cell r="AC343">
            <v>5318842887.3201065</v>
          </cell>
        </row>
        <row r="344">
          <cell r="A344" t="str">
            <v>5,2,4,1,1,1,0</v>
          </cell>
          <cell r="AC344">
            <v>47514704405.239998</v>
          </cell>
        </row>
        <row r="345">
          <cell r="A345" t="str">
            <v>5,2,4,1,1,2,0</v>
          </cell>
          <cell r="AC345">
            <v>45581861517.919891</v>
          </cell>
        </row>
        <row r="346">
          <cell r="A346" t="str">
            <v>5,2,4,1,1,2,1</v>
          </cell>
          <cell r="AC346">
            <v>-1083544.6500000004</v>
          </cell>
        </row>
        <row r="347">
          <cell r="A347" t="str">
            <v>5,2,4,1,1,2,2</v>
          </cell>
          <cell r="AC347">
            <v>0</v>
          </cell>
        </row>
        <row r="348">
          <cell r="A348" t="str">
            <v>5,2,4,1,1,2,3</v>
          </cell>
          <cell r="AC348">
            <v>24281867376.859997</v>
          </cell>
        </row>
        <row r="349">
          <cell r="A349" t="str">
            <v>5,2,4,1,1,2,4</v>
          </cell>
          <cell r="AC349">
            <v>1228944670.98</v>
          </cell>
        </row>
        <row r="350">
          <cell r="A350" t="str">
            <v>5,2,4,1,1,2,5</v>
          </cell>
          <cell r="AC350">
            <v>20072133014.729893</v>
          </cell>
        </row>
        <row r="351">
          <cell r="A351" t="str">
            <v>5,2,4,1,1,3,0</v>
          </cell>
          <cell r="AC351">
            <v>3386000000</v>
          </cell>
        </row>
        <row r="352">
          <cell r="A352" t="str">
            <v>5,2,4,1,2,0,0</v>
          </cell>
          <cell r="AC352">
            <v>21102056253</v>
          </cell>
        </row>
        <row r="353">
          <cell r="A353" t="str">
            <v>5,2,4,1,2,1,0</v>
          </cell>
          <cell r="AC353">
            <v>217440839556.60001</v>
          </cell>
        </row>
        <row r="354">
          <cell r="A354" t="str">
            <v>5,2,4,1,2,2,0</v>
          </cell>
          <cell r="AC354">
            <v>196338783303.60001</v>
          </cell>
        </row>
        <row r="355">
          <cell r="A355" t="str">
            <v>5,2,4,2,0,0,0</v>
          </cell>
          <cell r="AC355">
            <v>15783213365.679844</v>
          </cell>
        </row>
        <row r="356">
          <cell r="A356" t="str">
            <v>5,2,4,2,1,0,0</v>
          </cell>
          <cell r="AC356">
            <v>11060148009.479845</v>
          </cell>
        </row>
        <row r="357">
          <cell r="A357" t="str">
            <v>5,2,4,2,1,1,0</v>
          </cell>
          <cell r="AC357">
            <v>5676520315.729845</v>
          </cell>
        </row>
        <row r="358">
          <cell r="A358" t="str">
            <v>5,2,4,2,1,1,1</v>
          </cell>
          <cell r="AC358">
            <v>14217780002.159996</v>
          </cell>
        </row>
        <row r="359">
          <cell r="A359" t="str">
            <v>5,2,4,2,1,1,2</v>
          </cell>
          <cell r="AC359">
            <v>-8541259686.430151</v>
          </cell>
        </row>
        <row r="360">
          <cell r="A360" t="str">
            <v>5,2,4,2,1,2,0</v>
          </cell>
          <cell r="AC360">
            <v>5383627693.75</v>
          </cell>
        </row>
        <row r="361">
          <cell r="A361" t="str">
            <v>5,2,4,2,2,0,0</v>
          </cell>
          <cell r="AC361">
            <v>-149613913.19999886</v>
          </cell>
        </row>
        <row r="362">
          <cell r="A362" t="str">
            <v>5,2,4,2,3,0,0</v>
          </cell>
          <cell r="AC362">
            <v>-4573451443</v>
          </cell>
        </row>
        <row r="363">
          <cell r="A363" t="str">
            <v>5,2,4,2,3,1,0</v>
          </cell>
          <cell r="AC363">
            <v>37012008608.229996</v>
          </cell>
        </row>
        <row r="364">
          <cell r="A364" t="str">
            <v>5,2,4,2,3,2,0</v>
          </cell>
          <cell r="AC364">
            <v>41585460051.229996</v>
          </cell>
        </row>
        <row r="365">
          <cell r="A365" t="str">
            <v>5,2,4,2,3,3,0</v>
          </cell>
          <cell r="AC365">
            <v>76162837.720000267</v>
          </cell>
        </row>
        <row r="366">
          <cell r="A366" t="str">
            <v>6,0,0,0,0,0,0</v>
          </cell>
          <cell r="AC366">
            <v>0</v>
          </cell>
        </row>
        <row r="367">
          <cell r="A367" t="str">
            <v>6,1,0,0,0,0,0</v>
          </cell>
          <cell r="AC367">
            <v>11185908783.040001</v>
          </cell>
        </row>
        <row r="368">
          <cell r="A368" t="str">
            <v>6,1,7,0,0,0,0</v>
          </cell>
          <cell r="AC368">
            <v>11185908783.040001</v>
          </cell>
        </row>
        <row r="369">
          <cell r="A369" t="str">
            <v>6,1,8,0,0,0,0</v>
          </cell>
          <cell r="AC369">
            <v>11185908783.040001</v>
          </cell>
        </row>
        <row r="370">
          <cell r="A370" t="str">
            <v>6,1,9,0,0,0,0</v>
          </cell>
          <cell r="AC370">
            <v>0</v>
          </cell>
        </row>
        <row r="371">
          <cell r="A371" t="str">
            <v>6,1,10,0,0,0,0</v>
          </cell>
          <cell r="AC371">
            <v>13527809231.829998</v>
          </cell>
        </row>
        <row r="372">
          <cell r="A372" t="str">
            <v>6,1,11,0,0,0,0</v>
          </cell>
          <cell r="AC372">
            <v>0</v>
          </cell>
        </row>
        <row r="373">
          <cell r="A373" t="str">
            <v>6,1,12,0,0,0,0</v>
          </cell>
          <cell r="AC373">
            <v>0</v>
          </cell>
        </row>
        <row r="374">
          <cell r="A374" t="str">
            <v>6,1,13,0,0,0,0</v>
          </cell>
          <cell r="AC374">
            <v>0</v>
          </cell>
        </row>
        <row r="375">
          <cell r="A375" t="str">
            <v>6,1,14,0,0,0,0</v>
          </cell>
          <cell r="AC375">
            <v>1401224280.5700002</v>
          </cell>
        </row>
        <row r="376">
          <cell r="A376" t="str">
            <v>6,1,20,0,0,0,0</v>
          </cell>
          <cell r="AC376">
            <v>5031014678.3000011</v>
          </cell>
        </row>
        <row r="377">
          <cell r="A377" t="str">
            <v>6,1,21,0,0,0,0</v>
          </cell>
          <cell r="AC377">
            <v>29744732693.169998</v>
          </cell>
        </row>
        <row r="378">
          <cell r="A378" t="str">
            <v>6,1,22,0,0,0,0</v>
          </cell>
          <cell r="AC378">
            <v>1016458006.59</v>
          </cell>
        </row>
        <row r="379">
          <cell r="A379" t="str">
            <v>6,1,22,1,0,0,0</v>
          </cell>
          <cell r="AC379">
            <v>1016458006.59</v>
          </cell>
        </row>
        <row r="380">
          <cell r="A380" t="str">
            <v>6,1,22,2,0,0,0</v>
          </cell>
          <cell r="AC380">
            <v>0</v>
          </cell>
        </row>
        <row r="381">
          <cell r="A381" t="str">
            <v>6,1,23,0,0,0,0</v>
          </cell>
          <cell r="AC381">
            <v>0</v>
          </cell>
        </row>
        <row r="382">
          <cell r="A382" t="str">
            <v>6,1,23,1,0,0,0</v>
          </cell>
          <cell r="AC382">
            <v>0</v>
          </cell>
        </row>
        <row r="383">
          <cell r="A383" t="str">
            <v>6,1,23,2,0,0,0</v>
          </cell>
          <cell r="AC383">
            <v>0</v>
          </cell>
        </row>
        <row r="384">
          <cell r="A384" t="str">
            <v>6,1,24,0,0,0,0</v>
          </cell>
          <cell r="AC384">
            <v>0</v>
          </cell>
        </row>
        <row r="385">
          <cell r="A385" t="str">
            <v>6,1,25,0,0,0,0</v>
          </cell>
          <cell r="AC385">
            <v>0</v>
          </cell>
        </row>
        <row r="392">
          <cell r="AC392">
            <v>31636143080</v>
          </cell>
        </row>
        <row r="393">
          <cell r="AC393">
            <v>26252515386.25</v>
          </cell>
        </row>
        <row r="394">
          <cell r="AC394">
            <v>5383627693.7500019</v>
          </cell>
        </row>
        <row r="398">
          <cell r="AC398">
            <v>1585900000</v>
          </cell>
        </row>
        <row r="399">
          <cell r="AC399">
            <v>1353642123.9099998</v>
          </cell>
        </row>
        <row r="400">
          <cell r="AC400">
            <v>232257876.09000003</v>
          </cell>
        </row>
        <row r="405">
          <cell r="AC405">
            <v>205118969222.97998</v>
          </cell>
        </row>
        <row r="406">
          <cell r="AC406">
            <v>31636143080</v>
          </cell>
        </row>
        <row r="407">
          <cell r="AC407">
            <v>43324458667.660004</v>
          </cell>
        </row>
        <row r="408">
          <cell r="AC408">
            <v>-25595422198.240219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Trab. FE Bancos 122-2014"/>
    </sheetNames>
    <sheetDataSet>
      <sheetData sheetId="0" refreshError="1">
        <row r="1">
          <cell r="A1" t="str">
            <v>PLANTILLA PARA EL LLENADO DEL FORMATO 122 “SEGUIMIENTO MENSUAL DEL FLUJO DE EFECTIVO, PROGRAMA FINANCIERO Y DÉFICIT POR INTERMEDIACIÓN FINANCIERA”</v>
          </cell>
        </row>
        <row r="314">
          <cell r="AC314">
            <v>-1231478348.4999909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CHOS"/>
      <sheetName val="IFS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al"/>
      <sheetName val="SHCP"/>
      <sheetName val="SHCP Detalle"/>
      <sheetName val="Base"/>
      <sheetName val="Remuneraciones"/>
    </sheetNames>
    <sheetDataSet>
      <sheetData sheetId="0">
        <row r="16">
          <cell r="V16">
            <v>249244368.79999995</v>
          </cell>
        </row>
        <row r="42">
          <cell r="I42">
            <v>642398521</v>
          </cell>
        </row>
        <row r="43">
          <cell r="B43">
            <v>1101</v>
          </cell>
          <cell r="I43">
            <v>154630936</v>
          </cell>
        </row>
        <row r="44">
          <cell r="B44">
            <v>1103</v>
          </cell>
          <cell r="I44">
            <v>73139801</v>
          </cell>
        </row>
        <row r="45">
          <cell r="B45">
            <v>1104</v>
          </cell>
          <cell r="I45">
            <v>95548193</v>
          </cell>
        </row>
        <row r="46">
          <cell r="B46">
            <v>1105</v>
          </cell>
          <cell r="I46">
            <v>1152116</v>
          </cell>
        </row>
        <row r="47">
          <cell r="B47">
            <v>1106</v>
          </cell>
          <cell r="I47">
            <v>45826557</v>
          </cell>
        </row>
        <row r="48">
          <cell r="B48">
            <v>1109</v>
          </cell>
          <cell r="I48">
            <v>1352405</v>
          </cell>
        </row>
        <row r="49">
          <cell r="I49">
            <v>55734351</v>
          </cell>
        </row>
        <row r="50">
          <cell r="B50">
            <v>1107</v>
          </cell>
          <cell r="I50">
            <v>33442832</v>
          </cell>
        </row>
        <row r="51">
          <cell r="B51">
            <v>1108</v>
          </cell>
          <cell r="I51">
            <v>22291519</v>
          </cell>
        </row>
        <row r="52">
          <cell r="B52">
            <v>1117</v>
          </cell>
          <cell r="I52">
            <v>12268704</v>
          </cell>
        </row>
        <row r="53">
          <cell r="B53">
            <v>1122</v>
          </cell>
          <cell r="I53">
            <v>26501205</v>
          </cell>
        </row>
        <row r="54">
          <cell r="B54">
            <v>1123</v>
          </cell>
          <cell r="I54">
            <v>16606835</v>
          </cell>
        </row>
        <row r="55">
          <cell r="B55">
            <v>1111</v>
          </cell>
          <cell r="I55">
            <v>49666667</v>
          </cell>
        </row>
        <row r="56">
          <cell r="I56">
            <v>89766987</v>
          </cell>
        </row>
        <row r="57">
          <cell r="B57">
            <v>1113</v>
          </cell>
          <cell r="I57">
            <v>613582</v>
          </cell>
        </row>
        <row r="58">
          <cell r="B58">
            <v>1114</v>
          </cell>
          <cell r="I58">
            <v>2598782</v>
          </cell>
        </row>
        <row r="59">
          <cell r="B59">
            <v>1115</v>
          </cell>
          <cell r="I59">
            <v>0</v>
          </cell>
        </row>
        <row r="60">
          <cell r="B60">
            <v>1116</v>
          </cell>
          <cell r="I60">
            <v>0</v>
          </cell>
        </row>
        <row r="61">
          <cell r="I61">
            <v>86554623</v>
          </cell>
        </row>
        <row r="62">
          <cell r="B62">
            <v>1118</v>
          </cell>
          <cell r="I62">
            <v>25355676</v>
          </cell>
        </row>
        <row r="63">
          <cell r="B63">
            <v>1119</v>
          </cell>
          <cell r="I63">
            <v>21506641</v>
          </cell>
        </row>
        <row r="64">
          <cell r="B64">
            <v>1120</v>
          </cell>
          <cell r="I64">
            <v>16986408</v>
          </cell>
        </row>
        <row r="65">
          <cell r="B65">
            <v>1121</v>
          </cell>
          <cell r="I65">
            <v>22705898</v>
          </cell>
        </row>
        <row r="66">
          <cell r="B66">
            <v>1330</v>
          </cell>
          <cell r="I66">
            <v>0</v>
          </cell>
        </row>
        <row r="67">
          <cell r="B67">
            <v>1801</v>
          </cell>
          <cell r="I67">
            <v>20203764</v>
          </cell>
        </row>
        <row r="68">
          <cell r="I68">
            <v>0</v>
          </cell>
        </row>
        <row r="69">
          <cell r="I69">
            <v>216830655</v>
          </cell>
        </row>
        <row r="70">
          <cell r="I70">
            <v>20863394</v>
          </cell>
        </row>
        <row r="71">
          <cell r="B71">
            <v>2101</v>
          </cell>
          <cell r="I71">
            <v>874099</v>
          </cell>
        </row>
        <row r="72">
          <cell r="B72">
            <v>2102</v>
          </cell>
          <cell r="I72">
            <v>4842686</v>
          </cell>
        </row>
        <row r="73">
          <cell r="I73">
            <v>5326012</v>
          </cell>
        </row>
        <row r="74">
          <cell r="B74">
            <v>2202</v>
          </cell>
          <cell r="I74">
            <v>616711</v>
          </cell>
        </row>
        <row r="75">
          <cell r="B75">
            <v>2203</v>
          </cell>
          <cell r="I75">
            <v>906783</v>
          </cell>
        </row>
        <row r="76">
          <cell r="B76">
            <v>2204</v>
          </cell>
          <cell r="I76">
            <v>3802518</v>
          </cell>
        </row>
        <row r="77">
          <cell r="B77">
            <v>1201</v>
          </cell>
          <cell r="I77">
            <v>9820597</v>
          </cell>
        </row>
        <row r="78">
          <cell r="I78">
            <v>77510991</v>
          </cell>
        </row>
        <row r="79">
          <cell r="B79">
            <v>2301</v>
          </cell>
          <cell r="I79">
            <v>20719942</v>
          </cell>
        </row>
        <row r="80">
          <cell r="B80">
            <v>2303</v>
          </cell>
          <cell r="I80">
            <v>19887493</v>
          </cell>
        </row>
        <row r="81">
          <cell r="B81">
            <v>2302</v>
          </cell>
          <cell r="I81">
            <v>35699025</v>
          </cell>
        </row>
        <row r="82">
          <cell r="B82">
            <v>2305</v>
          </cell>
          <cell r="I82">
            <v>1204531</v>
          </cell>
        </row>
        <row r="83">
          <cell r="B83">
            <v>1202</v>
          </cell>
          <cell r="I83">
            <v>18823165</v>
          </cell>
        </row>
        <row r="84">
          <cell r="B84">
            <v>1203</v>
          </cell>
          <cell r="I84">
            <v>9682326</v>
          </cell>
        </row>
        <row r="85">
          <cell r="B85">
            <v>1204</v>
          </cell>
          <cell r="I85">
            <v>21528680</v>
          </cell>
        </row>
        <row r="86">
          <cell r="I86">
            <v>14821</v>
          </cell>
        </row>
        <row r="87">
          <cell r="B87">
            <v>2703</v>
          </cell>
          <cell r="I87">
            <v>13341</v>
          </cell>
        </row>
        <row r="88">
          <cell r="B88">
            <v>2704</v>
          </cell>
          <cell r="I88">
            <v>1480</v>
          </cell>
        </row>
        <row r="89">
          <cell r="B89">
            <v>2702</v>
          </cell>
          <cell r="I89">
            <v>0</v>
          </cell>
        </row>
        <row r="90">
          <cell r="B90">
            <v>1205</v>
          </cell>
          <cell r="I90">
            <v>20170782</v>
          </cell>
        </row>
        <row r="91">
          <cell r="I91">
            <v>48236496</v>
          </cell>
        </row>
        <row r="92">
          <cell r="B92">
            <v>1207</v>
          </cell>
          <cell r="I92">
            <v>13090983</v>
          </cell>
        </row>
        <row r="93">
          <cell r="B93">
            <v>2501</v>
          </cell>
          <cell r="I93">
            <v>1752288</v>
          </cell>
        </row>
        <row r="94">
          <cell r="B94">
            <v>2502</v>
          </cell>
          <cell r="I94">
            <v>362606</v>
          </cell>
        </row>
        <row r="95">
          <cell r="B95">
            <v>2503</v>
          </cell>
          <cell r="I95">
            <v>690295</v>
          </cell>
        </row>
        <row r="96">
          <cell r="B96">
            <v>2701</v>
          </cell>
          <cell r="I96">
            <v>7684074</v>
          </cell>
        </row>
        <row r="97">
          <cell r="B97">
            <v>2504</v>
          </cell>
          <cell r="I97">
            <v>351139</v>
          </cell>
        </row>
        <row r="98">
          <cell r="B98">
            <v>1301</v>
          </cell>
          <cell r="I98">
            <v>21827715</v>
          </cell>
        </row>
        <row r="99">
          <cell r="B99">
            <v>2712</v>
          </cell>
          <cell r="I99">
            <v>1521914</v>
          </cell>
        </row>
        <row r="100">
          <cell r="B100">
            <v>1208</v>
          </cell>
          <cell r="I100">
            <v>955482</v>
          </cell>
        </row>
        <row r="101">
          <cell r="I101">
            <v>0</v>
          </cell>
        </row>
        <row r="102">
          <cell r="I102">
            <v>22811594</v>
          </cell>
        </row>
        <row r="103">
          <cell r="B103">
            <v>1401</v>
          </cell>
          <cell r="I103">
            <v>22811594</v>
          </cell>
        </row>
        <row r="104">
          <cell r="I104">
            <v>0</v>
          </cell>
        </row>
        <row r="105">
          <cell r="I105">
            <v>1490000</v>
          </cell>
        </row>
        <row r="106">
          <cell r="B106">
            <v>1404</v>
          </cell>
          <cell r="I106">
            <v>1490000</v>
          </cell>
        </row>
        <row r="107">
          <cell r="I107">
            <v>0</v>
          </cell>
        </row>
        <row r="108">
          <cell r="I108">
            <v>52543846</v>
          </cell>
        </row>
        <row r="109">
          <cell r="B109">
            <v>2611</v>
          </cell>
          <cell r="I109">
            <v>0</v>
          </cell>
        </row>
        <row r="110">
          <cell r="B110">
            <v>2605</v>
          </cell>
          <cell r="I110">
            <v>1059827</v>
          </cell>
        </row>
        <row r="111">
          <cell r="B111">
            <v>2601</v>
          </cell>
          <cell r="I111">
            <v>7997322</v>
          </cell>
        </row>
        <row r="112">
          <cell r="B112">
            <v>7908</v>
          </cell>
          <cell r="I112">
            <v>3508215</v>
          </cell>
        </row>
        <row r="113">
          <cell r="B113">
            <v>1209</v>
          </cell>
          <cell r="I113">
            <v>0</v>
          </cell>
        </row>
        <row r="114">
          <cell r="B114">
            <v>1603</v>
          </cell>
          <cell r="I114">
            <v>9978482</v>
          </cell>
        </row>
        <row r="115">
          <cell r="B115">
            <v>8111</v>
          </cell>
          <cell r="I115">
            <v>30000000</v>
          </cell>
        </row>
        <row r="116">
          <cell r="B116">
            <v>2609</v>
          </cell>
          <cell r="I116">
            <v>0</v>
          </cell>
        </row>
        <row r="117">
          <cell r="I117">
            <v>0</v>
          </cell>
        </row>
        <row r="118">
          <cell r="I118">
            <v>9278430</v>
          </cell>
        </row>
        <row r="119">
          <cell r="I119">
            <v>0</v>
          </cell>
        </row>
        <row r="120">
          <cell r="I120">
            <v>36256</v>
          </cell>
        </row>
        <row r="121">
          <cell r="B121">
            <v>2706</v>
          </cell>
          <cell r="I121">
            <v>36256</v>
          </cell>
        </row>
        <row r="122">
          <cell r="I122">
            <v>0</v>
          </cell>
        </row>
        <row r="123">
          <cell r="I123">
            <v>8399629</v>
          </cell>
        </row>
        <row r="124">
          <cell r="B124">
            <v>7501</v>
          </cell>
          <cell r="I124">
            <v>1606832</v>
          </cell>
        </row>
        <row r="125">
          <cell r="B125">
            <v>7701</v>
          </cell>
          <cell r="I125">
            <v>838248</v>
          </cell>
        </row>
        <row r="126">
          <cell r="I126">
            <v>3631555</v>
          </cell>
        </row>
        <row r="127">
          <cell r="B127">
            <v>7801</v>
          </cell>
          <cell r="I127">
            <v>2574774</v>
          </cell>
        </row>
        <row r="128">
          <cell r="B128">
            <v>78011</v>
          </cell>
          <cell r="I128">
            <v>36315</v>
          </cell>
        </row>
        <row r="129">
          <cell r="B129">
            <v>78012</v>
          </cell>
          <cell r="I129">
            <v>1020466</v>
          </cell>
        </row>
        <row r="130">
          <cell r="B130">
            <v>7307</v>
          </cell>
          <cell r="I130">
            <v>2232001</v>
          </cell>
        </row>
        <row r="131">
          <cell r="B131">
            <v>7805</v>
          </cell>
          <cell r="I131">
            <v>90993</v>
          </cell>
        </row>
        <row r="132">
          <cell r="I132">
            <v>0</v>
          </cell>
        </row>
        <row r="133">
          <cell r="I133">
            <v>842545</v>
          </cell>
        </row>
        <row r="134">
          <cell r="B134">
            <v>7704</v>
          </cell>
          <cell r="I134">
            <v>842545</v>
          </cell>
        </row>
        <row r="135">
          <cell r="I135">
            <v>0</v>
          </cell>
        </row>
        <row r="136">
          <cell r="I136">
            <v>540997538</v>
          </cell>
        </row>
        <row r="137">
          <cell r="I137">
            <v>0</v>
          </cell>
        </row>
        <row r="138">
          <cell r="I138">
            <v>3861726</v>
          </cell>
        </row>
        <row r="139">
          <cell r="I139">
            <v>3861726</v>
          </cell>
        </row>
        <row r="140">
          <cell r="B140">
            <v>2709</v>
          </cell>
          <cell r="I140">
            <v>1815563</v>
          </cell>
        </row>
        <row r="141">
          <cell r="B141">
            <v>2711</v>
          </cell>
          <cell r="I141">
            <v>2046163</v>
          </cell>
        </row>
        <row r="142">
          <cell r="I142">
            <v>0</v>
          </cell>
        </row>
        <row r="143">
          <cell r="I143">
            <v>1899271</v>
          </cell>
        </row>
        <row r="144">
          <cell r="B144">
            <v>1501</v>
          </cell>
          <cell r="I144">
            <v>1659114</v>
          </cell>
        </row>
        <row r="145">
          <cell r="B145">
            <v>1503</v>
          </cell>
          <cell r="I145">
            <v>240157</v>
          </cell>
        </row>
        <row r="146">
          <cell r="I146">
            <v>0</v>
          </cell>
        </row>
        <row r="147">
          <cell r="I147">
            <v>57265504</v>
          </cell>
        </row>
        <row r="148">
          <cell r="B148">
            <v>4101</v>
          </cell>
          <cell r="I148">
            <v>2637735</v>
          </cell>
        </row>
        <row r="149">
          <cell r="B149">
            <v>4201</v>
          </cell>
          <cell r="I149">
            <v>18469551</v>
          </cell>
        </row>
        <row r="150">
          <cell r="B150">
            <v>4301</v>
          </cell>
          <cell r="I150">
            <v>1408607</v>
          </cell>
        </row>
        <row r="151">
          <cell r="B151">
            <v>4401</v>
          </cell>
          <cell r="I151">
            <v>862739</v>
          </cell>
        </row>
        <row r="152">
          <cell r="B152">
            <v>4501</v>
          </cell>
          <cell r="I152">
            <v>2156849</v>
          </cell>
        </row>
        <row r="153">
          <cell r="B153">
            <v>4502</v>
          </cell>
          <cell r="I153">
            <v>9332518</v>
          </cell>
        </row>
        <row r="154">
          <cell r="B154">
            <v>45021</v>
          </cell>
          <cell r="I154">
            <v>-9332518</v>
          </cell>
        </row>
        <row r="155">
          <cell r="B155">
            <v>45022</v>
          </cell>
          <cell r="I155">
            <v>0</v>
          </cell>
        </row>
        <row r="156">
          <cell r="B156">
            <v>4504</v>
          </cell>
          <cell r="I156">
            <v>229165</v>
          </cell>
        </row>
        <row r="157">
          <cell r="B157">
            <v>4506</v>
          </cell>
          <cell r="I157">
            <v>0</v>
          </cell>
        </row>
        <row r="158">
          <cell r="B158">
            <v>4508</v>
          </cell>
          <cell r="I158">
            <v>0</v>
          </cell>
        </row>
        <row r="159">
          <cell r="B159">
            <v>4601</v>
          </cell>
          <cell r="I159">
            <v>24966389</v>
          </cell>
        </row>
        <row r="160">
          <cell r="B160">
            <v>4701</v>
          </cell>
          <cell r="I160">
            <v>0</v>
          </cell>
        </row>
        <row r="161">
          <cell r="B161">
            <v>4801</v>
          </cell>
          <cell r="I161">
            <v>6534469</v>
          </cell>
        </row>
        <row r="162">
          <cell r="I162">
            <v>0</v>
          </cell>
        </row>
        <row r="163">
          <cell r="I163">
            <v>87195485</v>
          </cell>
        </row>
        <row r="164">
          <cell r="B164">
            <v>5101</v>
          </cell>
          <cell r="I164">
            <v>68258673</v>
          </cell>
        </row>
        <row r="165">
          <cell r="B165">
            <v>5201</v>
          </cell>
          <cell r="I165">
            <v>1925270</v>
          </cell>
        </row>
        <row r="166">
          <cell r="B166">
            <v>5301</v>
          </cell>
          <cell r="I166">
            <v>0</v>
          </cell>
        </row>
        <row r="167">
          <cell r="B167">
            <v>5401</v>
          </cell>
          <cell r="I167">
            <v>13913657</v>
          </cell>
        </row>
        <row r="168">
          <cell r="B168">
            <v>5501</v>
          </cell>
          <cell r="I168">
            <v>2696061</v>
          </cell>
        </row>
        <row r="169">
          <cell r="B169">
            <v>5601</v>
          </cell>
          <cell r="I169">
            <v>401824</v>
          </cell>
        </row>
        <row r="170">
          <cell r="I170">
            <v>0</v>
          </cell>
        </row>
        <row r="171">
          <cell r="I171">
            <v>92654851</v>
          </cell>
        </row>
        <row r="172">
          <cell r="I172">
            <v>29501704</v>
          </cell>
        </row>
        <row r="173">
          <cell r="B173">
            <v>6101</v>
          </cell>
          <cell r="I173">
            <v>8574749</v>
          </cell>
        </row>
        <row r="174">
          <cell r="B174">
            <v>6107</v>
          </cell>
          <cell r="I174">
            <v>11238904</v>
          </cell>
        </row>
        <row r="175">
          <cell r="B175">
            <v>6108</v>
          </cell>
          <cell r="I175">
            <v>0</v>
          </cell>
        </row>
        <row r="176">
          <cell r="B176">
            <v>6103</v>
          </cell>
          <cell r="I176">
            <v>0</v>
          </cell>
        </row>
        <row r="177">
          <cell r="B177">
            <v>6104</v>
          </cell>
          <cell r="I177">
            <v>3909069</v>
          </cell>
        </row>
        <row r="178">
          <cell r="B178">
            <v>6105</v>
          </cell>
          <cell r="I178">
            <v>309588</v>
          </cell>
        </row>
        <row r="179">
          <cell r="B179">
            <v>6109</v>
          </cell>
          <cell r="I179">
            <v>0</v>
          </cell>
        </row>
        <row r="180">
          <cell r="B180">
            <v>6110</v>
          </cell>
          <cell r="I180">
            <v>5469394</v>
          </cell>
        </row>
        <row r="181">
          <cell r="B181">
            <v>6701</v>
          </cell>
          <cell r="I181">
            <v>909861</v>
          </cell>
        </row>
        <row r="182">
          <cell r="B182">
            <v>6111</v>
          </cell>
          <cell r="I182">
            <v>311088</v>
          </cell>
        </row>
        <row r="183">
          <cell r="B183">
            <v>6201</v>
          </cell>
          <cell r="I183">
            <v>6169831</v>
          </cell>
        </row>
        <row r="184">
          <cell r="B184">
            <v>62011</v>
          </cell>
          <cell r="I184">
            <v>-6169831</v>
          </cell>
        </row>
        <row r="185">
          <cell r="B185">
            <v>62012</v>
          </cell>
          <cell r="I185">
            <v>0</v>
          </cell>
        </row>
        <row r="186">
          <cell r="B186">
            <v>6302</v>
          </cell>
          <cell r="I186">
            <v>57772630</v>
          </cell>
        </row>
        <row r="187">
          <cell r="B187">
            <v>63021</v>
          </cell>
          <cell r="I187">
            <v>-25405187</v>
          </cell>
        </row>
        <row r="188">
          <cell r="B188">
            <v>63022</v>
          </cell>
          <cell r="I188">
            <v>32367443</v>
          </cell>
        </row>
        <row r="189">
          <cell r="B189">
            <v>6407</v>
          </cell>
          <cell r="I189">
            <v>323527</v>
          </cell>
        </row>
        <row r="190">
          <cell r="B190">
            <v>6405</v>
          </cell>
          <cell r="I190">
            <v>7641129</v>
          </cell>
        </row>
        <row r="191">
          <cell r="B191">
            <v>64051</v>
          </cell>
          <cell r="I191">
            <v>-3613758</v>
          </cell>
        </row>
        <row r="192">
          <cell r="B192">
            <v>64052</v>
          </cell>
          <cell r="I192">
            <v>4027371</v>
          </cell>
        </row>
        <row r="193">
          <cell r="I193">
            <v>25213857</v>
          </cell>
        </row>
        <row r="194">
          <cell r="B194">
            <v>6403</v>
          </cell>
          <cell r="I194">
            <v>431370</v>
          </cell>
        </row>
        <row r="195">
          <cell r="B195">
            <v>6401</v>
          </cell>
          <cell r="I195">
            <v>2068003</v>
          </cell>
        </row>
        <row r="196">
          <cell r="B196">
            <v>64011</v>
          </cell>
          <cell r="I196">
            <v>-596218</v>
          </cell>
        </row>
        <row r="197">
          <cell r="B197">
            <v>64012</v>
          </cell>
          <cell r="I197">
            <v>1471785</v>
          </cell>
        </row>
        <row r="198">
          <cell r="B198">
            <v>6601</v>
          </cell>
          <cell r="I198">
            <v>13486778</v>
          </cell>
        </row>
        <row r="199">
          <cell r="B199">
            <v>6301</v>
          </cell>
          <cell r="I199">
            <v>7750031</v>
          </cell>
        </row>
        <row r="200">
          <cell r="B200">
            <v>6501</v>
          </cell>
          <cell r="I200">
            <v>2073893</v>
          </cell>
        </row>
        <row r="201">
          <cell r="I201">
            <v>0</v>
          </cell>
        </row>
        <row r="202">
          <cell r="I202">
            <v>197715611</v>
          </cell>
        </row>
        <row r="203">
          <cell r="I203">
            <v>34325307</v>
          </cell>
        </row>
        <row r="204">
          <cell r="B204">
            <v>7101</v>
          </cell>
          <cell r="I204">
            <v>19980116</v>
          </cell>
        </row>
        <row r="205">
          <cell r="B205">
            <v>7102</v>
          </cell>
          <cell r="I205">
            <v>14345191</v>
          </cell>
        </row>
        <row r="206">
          <cell r="I206">
            <v>19450695</v>
          </cell>
        </row>
        <row r="207">
          <cell r="B207">
            <v>7201</v>
          </cell>
          <cell r="I207">
            <v>7137189</v>
          </cell>
        </row>
        <row r="208">
          <cell r="B208">
            <v>7202</v>
          </cell>
          <cell r="I208">
            <v>3242405</v>
          </cell>
        </row>
        <row r="209">
          <cell r="B209">
            <v>7206</v>
          </cell>
          <cell r="I209">
            <v>2914528</v>
          </cell>
        </row>
        <row r="210">
          <cell r="B210">
            <v>7207</v>
          </cell>
          <cell r="I210">
            <v>2003796</v>
          </cell>
        </row>
        <row r="211">
          <cell r="B211">
            <v>7213</v>
          </cell>
          <cell r="I211">
            <v>1920124</v>
          </cell>
        </row>
        <row r="212">
          <cell r="B212">
            <v>7214</v>
          </cell>
          <cell r="I212">
            <v>2232653</v>
          </cell>
        </row>
        <row r="213">
          <cell r="B213">
            <v>7901</v>
          </cell>
          <cell r="I213">
            <v>865990</v>
          </cell>
        </row>
        <row r="214">
          <cell r="I214">
            <v>28765486</v>
          </cell>
        </row>
        <row r="215">
          <cell r="B215">
            <v>7301</v>
          </cell>
          <cell r="I215">
            <v>15596941</v>
          </cell>
        </row>
        <row r="216">
          <cell r="B216">
            <v>73010</v>
          </cell>
          <cell r="I216">
            <v>351734</v>
          </cell>
        </row>
        <row r="217">
          <cell r="B217">
            <v>73011</v>
          </cell>
          <cell r="I217">
            <v>1281679</v>
          </cell>
        </row>
        <row r="218">
          <cell r="B218">
            <v>73012</v>
          </cell>
          <cell r="I218">
            <v>13963528</v>
          </cell>
        </row>
        <row r="219">
          <cell r="I219">
            <v>1437608</v>
          </cell>
        </row>
        <row r="220">
          <cell r="B220">
            <v>73043</v>
          </cell>
          <cell r="I220">
            <v>1423443</v>
          </cell>
        </row>
        <row r="221">
          <cell r="I221">
            <v>14165</v>
          </cell>
        </row>
        <row r="222">
          <cell r="B222">
            <v>73044</v>
          </cell>
          <cell r="I222">
            <v>14165</v>
          </cell>
        </row>
        <row r="223">
          <cell r="B223">
            <v>7306</v>
          </cell>
          <cell r="I223">
            <v>11730937</v>
          </cell>
        </row>
        <row r="224">
          <cell r="B224">
            <v>7403</v>
          </cell>
          <cell r="I224">
            <v>10914210</v>
          </cell>
        </row>
        <row r="225">
          <cell r="B225">
            <v>7608</v>
          </cell>
          <cell r="I225">
            <v>3372789</v>
          </cell>
        </row>
        <row r="226">
          <cell r="I226">
            <v>25108638</v>
          </cell>
        </row>
        <row r="227">
          <cell r="B227">
            <v>7601</v>
          </cell>
          <cell r="I227">
            <v>1125731</v>
          </cell>
        </row>
        <row r="228">
          <cell r="B228">
            <v>7602</v>
          </cell>
          <cell r="I228">
            <v>11909912</v>
          </cell>
        </row>
        <row r="229">
          <cell r="B229">
            <v>7609</v>
          </cell>
          <cell r="I229">
            <v>1401952</v>
          </cell>
        </row>
        <row r="230">
          <cell r="B230">
            <v>7612</v>
          </cell>
          <cell r="I230">
            <v>323527</v>
          </cell>
        </row>
        <row r="231">
          <cell r="B231">
            <v>7603</v>
          </cell>
          <cell r="I231">
            <v>749277</v>
          </cell>
        </row>
        <row r="232">
          <cell r="B232">
            <v>7604</v>
          </cell>
          <cell r="I232">
            <v>9598239</v>
          </cell>
        </row>
        <row r="233">
          <cell r="I233">
            <v>9629364</v>
          </cell>
        </row>
        <row r="234">
          <cell r="B234">
            <v>7605</v>
          </cell>
          <cell r="I234">
            <v>6414429</v>
          </cell>
        </row>
        <row r="235">
          <cell r="B235">
            <v>7702</v>
          </cell>
          <cell r="I235">
            <v>3214935</v>
          </cell>
        </row>
        <row r="236">
          <cell r="B236">
            <v>7606</v>
          </cell>
          <cell r="I236">
            <v>6928504</v>
          </cell>
        </row>
        <row r="237">
          <cell r="B237">
            <v>7607</v>
          </cell>
          <cell r="I237">
            <v>248130</v>
          </cell>
        </row>
        <row r="238">
          <cell r="B238">
            <v>6404</v>
          </cell>
          <cell r="I238">
            <v>1306552</v>
          </cell>
        </row>
        <row r="239">
          <cell r="B239">
            <v>7923</v>
          </cell>
          <cell r="I239">
            <v>30760</v>
          </cell>
        </row>
        <row r="240">
          <cell r="B240">
            <v>7703</v>
          </cell>
          <cell r="I240">
            <v>712359</v>
          </cell>
        </row>
        <row r="241">
          <cell r="B241">
            <v>7308</v>
          </cell>
          <cell r="I241">
            <v>84323</v>
          </cell>
        </row>
        <row r="242">
          <cell r="B242">
            <v>7911</v>
          </cell>
          <cell r="I242">
            <v>1834</v>
          </cell>
        </row>
        <row r="243">
          <cell r="B243">
            <v>7922</v>
          </cell>
          <cell r="I243">
            <v>7258625</v>
          </cell>
        </row>
        <row r="244">
          <cell r="I244">
            <v>48712045</v>
          </cell>
        </row>
        <row r="245">
          <cell r="B245">
            <v>7913</v>
          </cell>
          <cell r="I245">
            <v>461325</v>
          </cell>
        </row>
        <row r="246">
          <cell r="B246">
            <v>7914</v>
          </cell>
          <cell r="I246">
            <v>126984</v>
          </cell>
        </row>
        <row r="247">
          <cell r="B247">
            <v>2707</v>
          </cell>
          <cell r="I247">
            <v>2602791</v>
          </cell>
        </row>
        <row r="248">
          <cell r="B248">
            <v>7915</v>
          </cell>
          <cell r="I248">
            <v>8441618</v>
          </cell>
        </row>
        <row r="249">
          <cell r="B249">
            <v>7927</v>
          </cell>
          <cell r="I249">
            <v>53921</v>
          </cell>
        </row>
        <row r="250">
          <cell r="B250">
            <v>7924</v>
          </cell>
          <cell r="I250">
            <v>278430</v>
          </cell>
        </row>
        <row r="251">
          <cell r="B251">
            <v>7930</v>
          </cell>
          <cell r="I251">
            <v>15869734</v>
          </cell>
        </row>
        <row r="252">
          <cell r="B252">
            <v>7931</v>
          </cell>
          <cell r="I252">
            <v>5514654</v>
          </cell>
        </row>
        <row r="253">
          <cell r="B253">
            <v>7933</v>
          </cell>
          <cell r="I253">
            <v>8735154</v>
          </cell>
        </row>
        <row r="254">
          <cell r="B254">
            <v>7934</v>
          </cell>
          <cell r="I254">
            <v>4121240</v>
          </cell>
        </row>
        <row r="255">
          <cell r="B255">
            <v>7935</v>
          </cell>
          <cell r="I255">
            <v>2500000</v>
          </cell>
        </row>
        <row r="256">
          <cell r="B256">
            <v>7917</v>
          </cell>
          <cell r="I256">
            <v>6194</v>
          </cell>
        </row>
        <row r="257">
          <cell r="I257">
            <v>0</v>
          </cell>
        </row>
        <row r="258">
          <cell r="I258">
            <v>89236716</v>
          </cell>
        </row>
        <row r="259">
          <cell r="B259">
            <v>8101</v>
          </cell>
          <cell r="I259">
            <v>72167788</v>
          </cell>
        </row>
        <row r="260">
          <cell r="B260">
            <v>8107</v>
          </cell>
          <cell r="I260">
            <v>0</v>
          </cell>
        </row>
        <row r="261">
          <cell r="B261">
            <v>8103</v>
          </cell>
          <cell r="I261">
            <v>1917820</v>
          </cell>
        </row>
        <row r="262">
          <cell r="B262">
            <v>8104</v>
          </cell>
          <cell r="I262">
            <v>445496</v>
          </cell>
        </row>
        <row r="263">
          <cell r="B263">
            <v>1601</v>
          </cell>
          <cell r="I263">
            <v>14549243</v>
          </cell>
        </row>
        <row r="264">
          <cell r="B264">
            <v>8106</v>
          </cell>
          <cell r="I264">
            <v>156369</v>
          </cell>
        </row>
        <row r="265">
          <cell r="I265">
            <v>0</v>
          </cell>
        </row>
        <row r="266">
          <cell r="I266">
            <v>11168374</v>
          </cell>
        </row>
        <row r="267">
          <cell r="B267">
            <v>7912</v>
          </cell>
          <cell r="I267">
            <v>1000</v>
          </cell>
        </row>
        <row r="268">
          <cell r="B268">
            <v>7305</v>
          </cell>
          <cell r="I268">
            <v>1042360</v>
          </cell>
        </row>
        <row r="269">
          <cell r="B269">
            <v>8102</v>
          </cell>
          <cell r="I269">
            <v>899470</v>
          </cell>
        </row>
        <row r="270">
          <cell r="I270">
            <v>9225544</v>
          </cell>
        </row>
        <row r="271">
          <cell r="B271">
            <v>7921</v>
          </cell>
          <cell r="I271">
            <v>1302518</v>
          </cell>
        </row>
        <row r="272">
          <cell r="B272">
            <v>7203</v>
          </cell>
          <cell r="I272">
            <v>1176063</v>
          </cell>
        </row>
        <row r="273">
          <cell r="B273">
            <v>8105</v>
          </cell>
          <cell r="I273">
            <v>2543256</v>
          </cell>
        </row>
        <row r="274">
          <cell r="B274">
            <v>7909</v>
          </cell>
          <cell r="I274">
            <v>945695</v>
          </cell>
        </row>
        <row r="275">
          <cell r="B275">
            <v>6304</v>
          </cell>
          <cell r="I275">
            <v>228128</v>
          </cell>
        </row>
        <row r="276">
          <cell r="B276">
            <v>7906</v>
          </cell>
          <cell r="I276">
            <v>0</v>
          </cell>
        </row>
        <row r="277">
          <cell r="B277">
            <v>7918</v>
          </cell>
          <cell r="I277">
            <v>214213</v>
          </cell>
        </row>
        <row r="278">
          <cell r="B278">
            <v>7208</v>
          </cell>
          <cell r="I278">
            <v>184779</v>
          </cell>
        </row>
        <row r="279">
          <cell r="B279">
            <v>7215</v>
          </cell>
          <cell r="I279">
            <v>586054</v>
          </cell>
        </row>
        <row r="280">
          <cell r="B280">
            <v>8109</v>
          </cell>
          <cell r="I280">
            <v>51847</v>
          </cell>
        </row>
        <row r="281">
          <cell r="B281">
            <v>7926</v>
          </cell>
          <cell r="I281">
            <v>1992991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RESULTADOS ARMANDO"/>
      <sheetName val="RESULTADOS CONSEJO (2)"/>
      <sheetName val="GASTO CORRIENTE"/>
      <sheetName val="ESTIMACION CREDIOTS NUEVOS"/>
      <sheetName val="Hoja4"/>
      <sheetName val="PropProg Financiero 09"/>
      <sheetName val="ESTADO DE RESULTADOS FLUJO"/>
      <sheetName val="Hoja2"/>
      <sheetName val="RESULTADOS CONSEJO"/>
      <sheetName val="CARTERA STEVEN"/>
      <sheetName val="Lamina_7"/>
      <sheetName val="MARGEN ERNESTO"/>
      <sheetName val="QUINTO  MODIFICADO"/>
      <sheetName val="ADJUDICADOS"/>
      <sheetName val="EMPRESAS APOYADAS"/>
      <sheetName val="PEF 2008"/>
      <sheetName val="RESUMEN BALANCE 2007-2012"/>
      <sheetName val="ESTADO DE RESULTADOS SIN SUBSID"/>
      <sheetName val="ESTADO DE RESULTADOS CON SUBSID"/>
      <sheetName val="ESTIMACION OTROS GASTOS"/>
      <sheetName val="POWER 5"/>
      <sheetName val="POWER 3"/>
      <sheetName val="POWER 2"/>
      <sheetName val="POWER 1"/>
      <sheetName val="Hoja1"/>
      <sheetName val="PARAMETROS RESULTADOS "/>
      <sheetName val="RESUMEN "/>
      <sheetName val="PROG  CRED "/>
      <sheetName val="SALDOS CARTERA POR PRODUCTO"/>
      <sheetName val="SALDOS CARTERA POR AREA"/>
      <sheetName val="SALDOS CARTERA SECTOR"/>
      <sheetName val="SALDOS CARTERA CONSEJO"/>
      <sheetName val="SALDOS CARTERA"/>
      <sheetName val="SALDOS CARTERA PLAZO"/>
      <sheetName val="SALDOS FONDEO "/>
      <sheetName val="INSUMOS FLUJO "/>
      <sheetName val="ESTADO DE RESULTADOS   ORIG"/>
      <sheetName val="FLUJO NUEVO "/>
      <sheetName val="RECUPERACIONES"/>
      <sheetName val="PAGO PASIVOS "/>
      <sheetName val="INF FONDEO PROY "/>
      <sheetName val="FONDEO  PROY MN  "/>
      <sheetName val="FONDEO  PROY DIV "/>
      <sheetName val="parametros crédito nuevo"/>
      <sheetName val="INF CART PROY "/>
      <sheetName val="CARTERA PROYECTADA MN  OK"/>
      <sheetName val="CARTERA PROY DLS OK  "/>
      <sheetName val="RESUMEN RECUPERACIONES"/>
      <sheetName val="AVALES PROY DLS OK"/>
      <sheetName val="SALDO VARIOSOK"/>
      <sheetName val="AVALES OK "/>
      <sheetName val="E.R. CUENTA SIN REEXP"/>
      <sheetName val="CONTROL OK "/>
      <sheetName val="BALANCE 2004-2012"/>
      <sheetName val="BANCOMEXT OK"/>
      <sheetName val="DESGLOSEFLUJODEEFECTIVO "/>
      <sheetName val="ESTADO DE RESULTADOS FLUJO OK "/>
      <sheetName val="FLUJO SHCP OK"/>
      <sheetName val="FLUJO CALENDARIZADO OK"/>
      <sheetName val="FLUJO CARATULA OK "/>
      <sheetName val="COMPARATIVO FLUJO 2008 "/>
      <sheetName val="REPORTOS "/>
      <sheetName val="OTORGAMIENTO REAL"/>
      <sheetName val="OTORG REAL X PISO X MON "/>
      <sheetName val="Progr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16">
          <cell r="S16">
            <v>41452401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consolida_res"/>
      <sheetName val="coloca_est"/>
      <sheetName val="gasto"/>
      <sheetName val="comisiones"/>
      <sheetName val="carterra_est"/>
      <sheetName val="commodities"/>
      <sheetName val="balanza_negs"/>
      <sheetName val="especializadas"/>
      <sheetName val="consolida_caps"/>
      <sheetName val="kaltex"/>
    </sheetNames>
    <sheetDataSet>
      <sheetData sheetId="0" refreshError="1">
        <row r="3">
          <cell r="O3" t="str">
            <v>SUCURSAL</v>
          </cell>
        </row>
        <row r="8">
          <cell r="B8">
            <v>360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DATOS"/>
      <sheetName val="INDICES"/>
      <sheetName val="TASAS MXP"/>
      <sheetName val="TASAS USD"/>
    </sheetNames>
    <sheetDataSet>
      <sheetData sheetId="0" refreshError="1"/>
      <sheetData sheetId="1" refreshError="1">
        <row r="4">
          <cell r="A4">
            <v>36609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T"/>
      <sheetName val="AS"/>
      <sheetName val="detalle_NKAS"/>
      <sheetName val="detalle_NK"/>
      <sheetName val="MonthEndEjecutivo"/>
      <sheetName val="Description_2_limits"/>
      <sheetName val="Cs_Bonds_ASBook_summary"/>
      <sheetName val="SPREADS"/>
      <sheetName val="Ejecutivo"/>
      <sheetName val="Detalle"/>
      <sheetName val="Terminos"/>
      <sheetName val="Limites"/>
      <sheetName val="Description_2"/>
      <sheetName val="Libor"/>
      <sheetName val="Volatilities"/>
      <sheetName val="Notes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A4">
            <v>36465</v>
          </cell>
          <cell r="C4">
            <v>36465</v>
          </cell>
          <cell r="F4">
            <v>36465</v>
          </cell>
          <cell r="I4">
            <v>36465</v>
          </cell>
          <cell r="L4">
            <v>36465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al"/>
      <sheetName val="SHCP"/>
      <sheetName val="SHCP Detalle"/>
      <sheetName val="Base"/>
      <sheetName val="Hoja1"/>
      <sheetName val="Hoja2"/>
    </sheetNames>
    <sheetDataSet>
      <sheetData sheetId="0">
        <row r="42">
          <cell r="B42">
            <v>1103</v>
          </cell>
        </row>
      </sheetData>
      <sheetData sheetId="1" refreshError="1"/>
      <sheetData sheetId="2" refreshError="1"/>
      <sheetData sheetId="3">
        <row r="1">
          <cell r="G1" t="str">
            <v>CCCTAP</v>
          </cell>
          <cell r="L1" t="str">
            <v>CCPRES</v>
          </cell>
        </row>
        <row r="2">
          <cell r="G2">
            <v>1101</v>
          </cell>
          <cell r="L2">
            <v>114843552</v>
          </cell>
        </row>
        <row r="3">
          <cell r="G3">
            <v>1104</v>
          </cell>
          <cell r="L3">
            <v>64913832</v>
          </cell>
        </row>
        <row r="4">
          <cell r="G4">
            <v>1404</v>
          </cell>
        </row>
        <row r="5">
          <cell r="G5">
            <v>1404</v>
          </cell>
        </row>
        <row r="6">
          <cell r="G6">
            <v>1107</v>
          </cell>
          <cell r="L6">
            <v>24799410</v>
          </cell>
        </row>
        <row r="7">
          <cell r="G7">
            <v>1108</v>
          </cell>
          <cell r="L7">
            <v>16408474</v>
          </cell>
        </row>
        <row r="8">
          <cell r="G8">
            <v>1117</v>
          </cell>
          <cell r="L8">
            <v>9102733</v>
          </cell>
        </row>
        <row r="9">
          <cell r="G9">
            <v>1103</v>
          </cell>
          <cell r="L9">
            <v>54305594</v>
          </cell>
        </row>
        <row r="10">
          <cell r="G10">
            <v>1106</v>
          </cell>
          <cell r="L10">
            <v>31625340</v>
          </cell>
        </row>
        <row r="11">
          <cell r="G11">
            <v>1109</v>
          </cell>
          <cell r="L11">
            <v>140280</v>
          </cell>
        </row>
        <row r="12">
          <cell r="G12">
            <v>1114</v>
          </cell>
          <cell r="L12">
            <v>875791</v>
          </cell>
        </row>
        <row r="13">
          <cell r="G13">
            <v>2701</v>
          </cell>
          <cell r="L13">
            <v>5246424</v>
          </cell>
        </row>
        <row r="14">
          <cell r="G14">
            <v>2605</v>
          </cell>
          <cell r="L14">
            <v>739200</v>
          </cell>
        </row>
        <row r="15">
          <cell r="G15">
            <v>2712</v>
          </cell>
          <cell r="L15">
            <v>1309680</v>
          </cell>
        </row>
        <row r="16">
          <cell r="G16">
            <v>1202</v>
          </cell>
          <cell r="L16">
            <v>13494117</v>
          </cell>
        </row>
        <row r="17">
          <cell r="G17">
            <v>1202</v>
          </cell>
          <cell r="L17">
            <v>0</v>
          </cell>
        </row>
        <row r="18">
          <cell r="G18">
            <v>1202</v>
          </cell>
          <cell r="L18">
            <v>0</v>
          </cell>
        </row>
        <row r="19">
          <cell r="G19">
            <v>1202</v>
          </cell>
          <cell r="L19">
            <v>0</v>
          </cell>
        </row>
        <row r="20">
          <cell r="G20">
            <v>1202</v>
          </cell>
          <cell r="L20">
            <v>0</v>
          </cell>
        </row>
        <row r="21">
          <cell r="G21">
            <v>1202</v>
          </cell>
          <cell r="L21">
            <v>0</v>
          </cell>
        </row>
        <row r="22">
          <cell r="G22">
            <v>1202</v>
          </cell>
          <cell r="L22">
            <v>0</v>
          </cell>
        </row>
        <row r="23">
          <cell r="G23">
            <v>1202</v>
          </cell>
          <cell r="L23">
            <v>0</v>
          </cell>
        </row>
        <row r="24">
          <cell r="G24">
            <v>1203</v>
          </cell>
          <cell r="L24">
            <v>7627375</v>
          </cell>
        </row>
        <row r="25">
          <cell r="G25">
            <v>1203</v>
          </cell>
          <cell r="L25">
            <v>0</v>
          </cell>
        </row>
        <row r="26">
          <cell r="G26">
            <v>1203</v>
          </cell>
          <cell r="L26">
            <v>0</v>
          </cell>
        </row>
        <row r="27">
          <cell r="G27">
            <v>1203</v>
          </cell>
          <cell r="L27">
            <v>0</v>
          </cell>
        </row>
        <row r="28">
          <cell r="G28">
            <v>1203</v>
          </cell>
          <cell r="L28">
            <v>0</v>
          </cell>
        </row>
        <row r="29">
          <cell r="G29">
            <v>1205</v>
          </cell>
          <cell r="L29">
            <v>14772421</v>
          </cell>
        </row>
        <row r="30">
          <cell r="G30">
            <v>1204</v>
          </cell>
          <cell r="L30">
            <v>15215596</v>
          </cell>
        </row>
        <row r="31">
          <cell r="G31">
            <v>1204</v>
          </cell>
          <cell r="L31">
            <v>0</v>
          </cell>
        </row>
        <row r="32">
          <cell r="G32">
            <v>1204</v>
          </cell>
          <cell r="L32">
            <v>0</v>
          </cell>
        </row>
        <row r="33">
          <cell r="G33">
            <v>1207</v>
          </cell>
          <cell r="L33">
            <v>8865763</v>
          </cell>
        </row>
        <row r="34">
          <cell r="G34">
            <v>1111</v>
          </cell>
          <cell r="L34">
            <v>35000000</v>
          </cell>
        </row>
        <row r="35">
          <cell r="G35">
            <v>1113</v>
          </cell>
          <cell r="L35">
            <v>394445</v>
          </cell>
        </row>
        <row r="36">
          <cell r="G36">
            <v>1201</v>
          </cell>
          <cell r="L36">
            <v>6874475</v>
          </cell>
        </row>
        <row r="37">
          <cell r="G37">
            <v>1208</v>
          </cell>
          <cell r="L37">
            <v>649137</v>
          </cell>
        </row>
        <row r="38">
          <cell r="G38">
            <v>1602</v>
          </cell>
        </row>
        <row r="39">
          <cell r="G39">
            <v>1603</v>
          </cell>
          <cell r="L39">
            <v>5464184</v>
          </cell>
        </row>
        <row r="40">
          <cell r="G40">
            <v>2202</v>
          </cell>
          <cell r="L40">
            <v>367500</v>
          </cell>
        </row>
        <row r="41">
          <cell r="G41">
            <v>2203</v>
          </cell>
          <cell r="L41">
            <v>467250</v>
          </cell>
        </row>
        <row r="42">
          <cell r="G42">
            <v>2204</v>
          </cell>
          <cell r="L42">
            <v>731880</v>
          </cell>
        </row>
        <row r="43">
          <cell r="G43">
            <v>2204</v>
          </cell>
          <cell r="L43">
            <v>367500</v>
          </cell>
        </row>
        <row r="44">
          <cell r="G44">
            <v>2204</v>
          </cell>
          <cell r="L44">
            <v>1994910</v>
          </cell>
        </row>
        <row r="45">
          <cell r="G45">
            <v>2204</v>
          </cell>
        </row>
        <row r="46">
          <cell r="G46">
            <v>2204</v>
          </cell>
        </row>
        <row r="47">
          <cell r="G47">
            <v>2301</v>
          </cell>
          <cell r="L47">
            <v>17563314.402148899</v>
          </cell>
        </row>
        <row r="48">
          <cell r="G48">
            <v>2301</v>
          </cell>
          <cell r="L48">
            <v>0</v>
          </cell>
        </row>
        <row r="49">
          <cell r="G49">
            <v>2302</v>
          </cell>
          <cell r="L49">
            <v>27869390.692323882</v>
          </cell>
        </row>
        <row r="50">
          <cell r="G50">
            <v>2302</v>
          </cell>
          <cell r="L50">
            <v>0</v>
          </cell>
        </row>
        <row r="51">
          <cell r="G51">
            <v>2303</v>
          </cell>
          <cell r="L51">
            <v>15285681.356024101</v>
          </cell>
        </row>
        <row r="52">
          <cell r="G52">
            <v>2303</v>
          </cell>
          <cell r="L52">
            <v>0</v>
          </cell>
        </row>
        <row r="53">
          <cell r="G53">
            <v>2304</v>
          </cell>
          <cell r="L53">
            <v>147546</v>
          </cell>
        </row>
        <row r="54">
          <cell r="G54">
            <v>2305</v>
          </cell>
          <cell r="L54">
            <v>596579.55000000005</v>
          </cell>
        </row>
        <row r="55">
          <cell r="G55">
            <v>2305</v>
          </cell>
          <cell r="L55">
            <v>0</v>
          </cell>
        </row>
        <row r="56">
          <cell r="G56">
            <v>2501</v>
          </cell>
          <cell r="L56">
            <v>1990200</v>
          </cell>
        </row>
        <row r="57">
          <cell r="G57">
            <v>2502</v>
          </cell>
        </row>
        <row r="58">
          <cell r="G58">
            <v>2502</v>
          </cell>
        </row>
        <row r="59">
          <cell r="G59">
            <v>2502</v>
          </cell>
        </row>
        <row r="60">
          <cell r="G60">
            <v>2502</v>
          </cell>
          <cell r="L60">
            <v>0</v>
          </cell>
        </row>
        <row r="61">
          <cell r="G61">
            <v>2502</v>
          </cell>
          <cell r="L61">
            <v>259368</v>
          </cell>
        </row>
        <row r="62">
          <cell r="G62">
            <v>2503</v>
          </cell>
          <cell r="L62">
            <v>1605000</v>
          </cell>
        </row>
        <row r="63">
          <cell r="G63">
            <v>2504</v>
          </cell>
          <cell r="L63">
            <v>1251900</v>
          </cell>
        </row>
        <row r="64">
          <cell r="G64">
            <v>2601</v>
          </cell>
          <cell r="L64">
            <v>5133333</v>
          </cell>
        </row>
        <row r="65">
          <cell r="G65">
            <v>2703</v>
          </cell>
        </row>
        <row r="66">
          <cell r="G66">
            <v>2704</v>
          </cell>
        </row>
        <row r="67">
          <cell r="G67">
            <v>2704</v>
          </cell>
          <cell r="L67">
            <v>0</v>
          </cell>
        </row>
        <row r="68">
          <cell r="G68">
            <v>1118</v>
          </cell>
          <cell r="L68">
            <v>44282124</v>
          </cell>
        </row>
        <row r="69">
          <cell r="G69">
            <v>1119</v>
          </cell>
          <cell r="L69">
            <v>0</v>
          </cell>
        </row>
        <row r="70">
          <cell r="G70">
            <v>1120</v>
          </cell>
          <cell r="L70">
            <v>12297331</v>
          </cell>
        </row>
        <row r="71">
          <cell r="G71">
            <v>1121</v>
          </cell>
          <cell r="L71">
            <v>13335417</v>
          </cell>
        </row>
        <row r="72">
          <cell r="G72">
            <v>1122</v>
          </cell>
          <cell r="L72">
            <v>19394873</v>
          </cell>
        </row>
        <row r="73">
          <cell r="G73">
            <v>1123</v>
          </cell>
          <cell r="L73">
            <v>11294773</v>
          </cell>
        </row>
        <row r="74">
          <cell r="G74">
            <v>2101</v>
          </cell>
          <cell r="L74">
            <v>731880</v>
          </cell>
        </row>
        <row r="75">
          <cell r="G75">
            <v>2102</v>
          </cell>
          <cell r="L75">
            <v>3852000</v>
          </cell>
        </row>
        <row r="76">
          <cell r="G76">
            <v>1105</v>
          </cell>
          <cell r="L76">
            <v>681360</v>
          </cell>
        </row>
        <row r="77">
          <cell r="G77">
            <v>7801</v>
          </cell>
          <cell r="L77">
            <v>13923</v>
          </cell>
        </row>
        <row r="78">
          <cell r="G78">
            <v>7801</v>
          </cell>
          <cell r="L78">
            <v>25000</v>
          </cell>
        </row>
        <row r="79">
          <cell r="G79">
            <v>7801</v>
          </cell>
          <cell r="L79">
            <v>5139</v>
          </cell>
        </row>
        <row r="80">
          <cell r="G80">
            <v>7801</v>
          </cell>
          <cell r="L80">
            <v>45000</v>
          </cell>
        </row>
        <row r="81">
          <cell r="G81">
            <v>7801</v>
          </cell>
          <cell r="L81">
            <v>12100</v>
          </cell>
        </row>
        <row r="82">
          <cell r="G82">
            <v>7801</v>
          </cell>
          <cell r="L82">
            <v>3080503.15</v>
          </cell>
        </row>
        <row r="83">
          <cell r="G83">
            <v>7801</v>
          </cell>
          <cell r="L83">
            <v>7000</v>
          </cell>
        </row>
        <row r="84">
          <cell r="G84">
            <v>7801</v>
          </cell>
          <cell r="L84">
            <v>3144</v>
          </cell>
        </row>
        <row r="85">
          <cell r="G85">
            <v>7802</v>
          </cell>
          <cell r="L85">
            <v>11597.52</v>
          </cell>
        </row>
        <row r="86">
          <cell r="G86">
            <v>7802</v>
          </cell>
          <cell r="L86">
            <v>36136.53</v>
          </cell>
        </row>
        <row r="87">
          <cell r="G87">
            <v>7803</v>
          </cell>
          <cell r="L87">
            <v>188775.3</v>
          </cell>
        </row>
        <row r="88">
          <cell r="G88">
            <v>7307</v>
          </cell>
          <cell r="L88">
            <v>88104</v>
          </cell>
        </row>
        <row r="89">
          <cell r="G89">
            <v>7307</v>
          </cell>
          <cell r="L89">
            <v>271327</v>
          </cell>
        </row>
        <row r="90">
          <cell r="G90">
            <v>7307</v>
          </cell>
          <cell r="L90">
            <v>120000</v>
          </cell>
        </row>
        <row r="91">
          <cell r="G91">
            <v>7307</v>
          </cell>
          <cell r="L91">
            <v>50000</v>
          </cell>
        </row>
        <row r="92">
          <cell r="G92">
            <v>7307</v>
          </cell>
          <cell r="L92">
            <v>28818</v>
          </cell>
        </row>
        <row r="93">
          <cell r="G93">
            <v>7501</v>
          </cell>
          <cell r="L93">
            <v>5408</v>
          </cell>
        </row>
        <row r="94">
          <cell r="G94">
            <v>7501</v>
          </cell>
          <cell r="L94">
            <v>21694</v>
          </cell>
        </row>
        <row r="95">
          <cell r="G95">
            <v>7501</v>
          </cell>
          <cell r="L95">
            <v>1260</v>
          </cell>
        </row>
        <row r="96">
          <cell r="G96">
            <v>7501</v>
          </cell>
          <cell r="L96">
            <v>2500</v>
          </cell>
        </row>
        <row r="97">
          <cell r="G97">
            <v>7501</v>
          </cell>
          <cell r="L97">
            <v>75000</v>
          </cell>
        </row>
        <row r="98">
          <cell r="G98">
            <v>7501</v>
          </cell>
          <cell r="L98">
            <v>2000</v>
          </cell>
        </row>
        <row r="99">
          <cell r="G99">
            <v>7501</v>
          </cell>
          <cell r="L99">
            <v>11000</v>
          </cell>
        </row>
        <row r="100">
          <cell r="G100">
            <v>7501</v>
          </cell>
          <cell r="L100">
            <v>5690</v>
          </cell>
        </row>
        <row r="101">
          <cell r="G101">
            <v>7501</v>
          </cell>
          <cell r="L101">
            <v>29700</v>
          </cell>
        </row>
        <row r="102">
          <cell r="G102">
            <v>7501</v>
          </cell>
          <cell r="L102">
            <v>49478.6</v>
          </cell>
        </row>
        <row r="103">
          <cell r="G103">
            <v>7501</v>
          </cell>
          <cell r="L103">
            <v>75000</v>
          </cell>
        </row>
        <row r="104">
          <cell r="G104">
            <v>7501</v>
          </cell>
          <cell r="L104">
            <v>14672</v>
          </cell>
        </row>
        <row r="105">
          <cell r="G105">
            <v>7501</v>
          </cell>
        </row>
        <row r="106">
          <cell r="G106">
            <v>7501</v>
          </cell>
          <cell r="L106">
            <v>2096</v>
          </cell>
        </row>
        <row r="107">
          <cell r="G107">
            <v>7501</v>
          </cell>
          <cell r="L107">
            <v>10480</v>
          </cell>
        </row>
        <row r="108">
          <cell r="G108">
            <v>7501</v>
          </cell>
          <cell r="L108">
            <v>4192</v>
          </cell>
        </row>
        <row r="109">
          <cell r="G109">
            <v>7501</v>
          </cell>
          <cell r="L109">
            <v>10000</v>
          </cell>
        </row>
        <row r="110">
          <cell r="G110">
            <v>7501</v>
          </cell>
          <cell r="L110">
            <v>10000</v>
          </cell>
        </row>
        <row r="111">
          <cell r="G111">
            <v>7501</v>
          </cell>
          <cell r="L111">
            <v>10000</v>
          </cell>
        </row>
        <row r="112">
          <cell r="G112">
            <v>7701</v>
          </cell>
          <cell r="L112">
            <v>17101</v>
          </cell>
        </row>
        <row r="113">
          <cell r="G113">
            <v>7701</v>
          </cell>
          <cell r="L113">
            <v>21000</v>
          </cell>
        </row>
        <row r="114">
          <cell r="G114">
            <v>7701</v>
          </cell>
          <cell r="L114">
            <v>15000</v>
          </cell>
        </row>
        <row r="115">
          <cell r="G115">
            <v>7701</v>
          </cell>
          <cell r="L115">
            <v>20000</v>
          </cell>
        </row>
        <row r="116">
          <cell r="G116">
            <v>7701</v>
          </cell>
          <cell r="L116">
            <v>24000</v>
          </cell>
        </row>
        <row r="117">
          <cell r="G117">
            <v>7701</v>
          </cell>
          <cell r="L117">
            <v>42829</v>
          </cell>
        </row>
        <row r="118">
          <cell r="G118">
            <v>7701</v>
          </cell>
          <cell r="L118">
            <v>55963</v>
          </cell>
        </row>
        <row r="119">
          <cell r="G119">
            <v>7701</v>
          </cell>
          <cell r="L119">
            <v>75000</v>
          </cell>
        </row>
        <row r="120">
          <cell r="G120">
            <v>7701</v>
          </cell>
          <cell r="L120">
            <v>75000</v>
          </cell>
        </row>
        <row r="121">
          <cell r="G121">
            <v>7701</v>
          </cell>
          <cell r="L121">
            <v>19646</v>
          </cell>
        </row>
        <row r="122">
          <cell r="G122">
            <v>7701</v>
          </cell>
          <cell r="L122">
            <v>336043.3</v>
          </cell>
        </row>
        <row r="123">
          <cell r="G123">
            <v>7701</v>
          </cell>
          <cell r="L123">
            <v>0</v>
          </cell>
        </row>
        <row r="124">
          <cell r="G124">
            <v>7701</v>
          </cell>
          <cell r="L124">
            <v>5000</v>
          </cell>
        </row>
        <row r="125">
          <cell r="G125">
            <v>7701</v>
          </cell>
          <cell r="L125">
            <v>19800</v>
          </cell>
        </row>
        <row r="126">
          <cell r="G126">
            <v>7701</v>
          </cell>
          <cell r="L126">
            <v>9900</v>
          </cell>
        </row>
        <row r="127">
          <cell r="G127">
            <v>7701</v>
          </cell>
          <cell r="L127">
            <v>20627</v>
          </cell>
        </row>
        <row r="128">
          <cell r="G128">
            <v>7704</v>
          </cell>
          <cell r="L128">
            <v>10001</v>
          </cell>
        </row>
        <row r="129">
          <cell r="G129">
            <v>7704</v>
          </cell>
          <cell r="L129">
            <v>19800</v>
          </cell>
        </row>
        <row r="130">
          <cell r="G130">
            <v>7704</v>
          </cell>
          <cell r="L130">
            <v>25200</v>
          </cell>
        </row>
        <row r="131">
          <cell r="G131">
            <v>7704</v>
          </cell>
          <cell r="L131">
            <v>19800</v>
          </cell>
        </row>
        <row r="132">
          <cell r="G132">
            <v>7704</v>
          </cell>
          <cell r="L132">
            <v>13075.05</v>
          </cell>
        </row>
        <row r="133">
          <cell r="G133">
            <v>7704</v>
          </cell>
          <cell r="L133">
            <v>2500</v>
          </cell>
        </row>
        <row r="134">
          <cell r="G134">
            <v>7704</v>
          </cell>
          <cell r="L134">
            <v>19800</v>
          </cell>
        </row>
        <row r="135">
          <cell r="G135">
            <v>7704</v>
          </cell>
          <cell r="L135">
            <v>19800</v>
          </cell>
        </row>
        <row r="136">
          <cell r="G136">
            <v>7704</v>
          </cell>
          <cell r="L136">
            <v>19800</v>
          </cell>
        </row>
        <row r="137">
          <cell r="G137">
            <v>7704</v>
          </cell>
          <cell r="L137">
            <v>19800</v>
          </cell>
        </row>
        <row r="138">
          <cell r="G138">
            <v>2706</v>
          </cell>
          <cell r="L138">
            <v>52500</v>
          </cell>
        </row>
        <row r="139">
          <cell r="G139">
            <v>7601</v>
          </cell>
          <cell r="L139">
            <v>42000</v>
          </cell>
        </row>
        <row r="140">
          <cell r="G140">
            <v>7605</v>
          </cell>
          <cell r="L140">
            <v>20273.400000000001</v>
          </cell>
        </row>
        <row r="141">
          <cell r="G141">
            <v>7605</v>
          </cell>
          <cell r="L141">
            <v>55020</v>
          </cell>
        </row>
        <row r="142">
          <cell r="G142">
            <v>7605</v>
          </cell>
          <cell r="L142">
            <v>179550</v>
          </cell>
        </row>
        <row r="143">
          <cell r="G143">
            <v>7605</v>
          </cell>
          <cell r="L143">
            <v>78750</v>
          </cell>
        </row>
        <row r="144">
          <cell r="G144">
            <v>7605</v>
          </cell>
          <cell r="L144">
            <v>630000</v>
          </cell>
        </row>
        <row r="145">
          <cell r="G145">
            <v>7605</v>
          </cell>
          <cell r="L145">
            <v>641533.20000000007</v>
          </cell>
        </row>
        <row r="146">
          <cell r="G146">
            <v>7602</v>
          </cell>
          <cell r="L146">
            <v>87872.400000000009</v>
          </cell>
        </row>
        <row r="147">
          <cell r="G147">
            <v>7602</v>
          </cell>
          <cell r="L147">
            <v>329360.85000000003</v>
          </cell>
        </row>
        <row r="148">
          <cell r="G148">
            <v>7602</v>
          </cell>
          <cell r="L148">
            <v>191100</v>
          </cell>
        </row>
        <row r="149">
          <cell r="G149">
            <v>7602</v>
          </cell>
          <cell r="L149">
            <v>388500</v>
          </cell>
        </row>
        <row r="150">
          <cell r="G150">
            <v>7602</v>
          </cell>
          <cell r="L150">
            <v>5341833</v>
          </cell>
        </row>
        <row r="151">
          <cell r="G151">
            <v>7609</v>
          </cell>
          <cell r="L151">
            <v>11340</v>
          </cell>
        </row>
        <row r="152">
          <cell r="G152">
            <v>7609</v>
          </cell>
          <cell r="L152">
            <v>735000</v>
          </cell>
        </row>
        <row r="153">
          <cell r="G153">
            <v>7609</v>
          </cell>
          <cell r="L153">
            <v>0</v>
          </cell>
        </row>
        <row r="154">
          <cell r="G154">
            <v>7606</v>
          </cell>
          <cell r="L154">
            <v>104353.20000000001</v>
          </cell>
        </row>
        <row r="155">
          <cell r="G155">
            <v>7606</v>
          </cell>
          <cell r="L155">
            <v>107842.35</v>
          </cell>
        </row>
        <row r="156">
          <cell r="G156">
            <v>7606</v>
          </cell>
          <cell r="L156">
            <v>168000</v>
          </cell>
        </row>
        <row r="157">
          <cell r="G157">
            <v>7606</v>
          </cell>
          <cell r="L157">
            <v>357000</v>
          </cell>
        </row>
        <row r="158">
          <cell r="G158">
            <v>7606</v>
          </cell>
          <cell r="L158">
            <v>4725000</v>
          </cell>
        </row>
        <row r="159">
          <cell r="G159">
            <v>7607</v>
          </cell>
          <cell r="L159">
            <v>5695.2</v>
          </cell>
        </row>
        <row r="160">
          <cell r="G160">
            <v>7607</v>
          </cell>
          <cell r="L160">
            <v>35700</v>
          </cell>
        </row>
        <row r="161">
          <cell r="G161">
            <v>7607</v>
          </cell>
          <cell r="L161">
            <v>130231.5</v>
          </cell>
        </row>
        <row r="162">
          <cell r="G162">
            <v>7603</v>
          </cell>
          <cell r="L162">
            <v>813277.5</v>
          </cell>
        </row>
        <row r="163">
          <cell r="G163">
            <v>7604</v>
          </cell>
          <cell r="L163">
            <v>670828.20000000007</v>
          </cell>
        </row>
        <row r="164">
          <cell r="G164">
            <v>7604</v>
          </cell>
          <cell r="L164">
            <v>4716212.55</v>
          </cell>
        </row>
        <row r="165">
          <cell r="G165">
            <v>5101</v>
          </cell>
          <cell r="L165">
            <v>1774659.6</v>
          </cell>
        </row>
        <row r="166">
          <cell r="G166">
            <v>5101</v>
          </cell>
          <cell r="L166">
            <v>0</v>
          </cell>
        </row>
        <row r="167">
          <cell r="G167">
            <v>5101</v>
          </cell>
          <cell r="L167">
            <v>2331252</v>
          </cell>
        </row>
        <row r="168">
          <cell r="G168">
            <v>5101</v>
          </cell>
          <cell r="L168">
            <v>0</v>
          </cell>
        </row>
        <row r="169">
          <cell r="G169">
            <v>5101</v>
          </cell>
          <cell r="L169">
            <v>714722.4</v>
          </cell>
        </row>
        <row r="170">
          <cell r="G170">
            <v>5101</v>
          </cell>
          <cell r="L170">
            <v>0</v>
          </cell>
        </row>
        <row r="171">
          <cell r="G171">
            <v>5101</v>
          </cell>
          <cell r="L171">
            <v>3038137.2</v>
          </cell>
        </row>
        <row r="172">
          <cell r="G172">
            <v>5101</v>
          </cell>
          <cell r="L172">
            <v>0</v>
          </cell>
        </row>
        <row r="173">
          <cell r="G173">
            <v>5101</v>
          </cell>
          <cell r="L173">
            <v>42988336.649999999</v>
          </cell>
        </row>
        <row r="174">
          <cell r="G174">
            <v>5101</v>
          </cell>
          <cell r="L174">
            <v>0</v>
          </cell>
        </row>
        <row r="175">
          <cell r="G175">
            <v>5601</v>
          </cell>
          <cell r="L175">
            <v>210000</v>
          </cell>
        </row>
        <row r="176">
          <cell r="G176">
            <v>5601</v>
          </cell>
          <cell r="L176">
            <v>51880.5</v>
          </cell>
        </row>
        <row r="177">
          <cell r="G177">
            <v>5501</v>
          </cell>
          <cell r="L177">
            <v>9865.8000000000011</v>
          </cell>
        </row>
        <row r="178">
          <cell r="G178">
            <v>4201</v>
          </cell>
          <cell r="L178">
            <v>620592</v>
          </cell>
        </row>
        <row r="179">
          <cell r="G179">
            <v>4201</v>
          </cell>
          <cell r="L179">
            <v>1942500</v>
          </cell>
        </row>
        <row r="180">
          <cell r="G180">
            <v>4201</v>
          </cell>
          <cell r="L180">
            <v>0</v>
          </cell>
        </row>
        <row r="181">
          <cell r="G181">
            <v>4201</v>
          </cell>
          <cell r="L181">
            <v>55020</v>
          </cell>
        </row>
        <row r="182">
          <cell r="G182">
            <v>4801</v>
          </cell>
          <cell r="L182">
            <v>677764.5</v>
          </cell>
        </row>
        <row r="183">
          <cell r="G183">
            <v>4801</v>
          </cell>
          <cell r="L183">
            <v>353734.5</v>
          </cell>
        </row>
        <row r="184">
          <cell r="G184">
            <v>4801</v>
          </cell>
          <cell r="L184">
            <v>2100000</v>
          </cell>
        </row>
        <row r="185">
          <cell r="G185">
            <v>4801</v>
          </cell>
          <cell r="L185">
            <v>5846315.5274999999</v>
          </cell>
        </row>
        <row r="186">
          <cell r="G186">
            <v>4801</v>
          </cell>
          <cell r="L186">
            <v>0</v>
          </cell>
        </row>
        <row r="187">
          <cell r="G187">
            <v>4801</v>
          </cell>
          <cell r="L187">
            <v>42000</v>
          </cell>
        </row>
        <row r="188">
          <cell r="G188">
            <v>4801</v>
          </cell>
          <cell r="L188">
            <v>1837500</v>
          </cell>
        </row>
        <row r="189">
          <cell r="G189">
            <v>4801</v>
          </cell>
          <cell r="L189">
            <v>0</v>
          </cell>
        </row>
        <row r="190">
          <cell r="G190">
            <v>4801</v>
          </cell>
          <cell r="L190">
            <v>2520000</v>
          </cell>
        </row>
        <row r="191">
          <cell r="G191">
            <v>4601</v>
          </cell>
          <cell r="L191">
            <v>249136.65000000002</v>
          </cell>
        </row>
        <row r="192">
          <cell r="G192">
            <v>4601</v>
          </cell>
          <cell r="L192">
            <v>945000</v>
          </cell>
        </row>
        <row r="193">
          <cell r="G193">
            <v>4601</v>
          </cell>
          <cell r="L193">
            <v>0</v>
          </cell>
        </row>
        <row r="194">
          <cell r="G194">
            <v>4601</v>
          </cell>
          <cell r="L194">
            <v>267750</v>
          </cell>
        </row>
        <row r="195">
          <cell r="G195">
            <v>4601</v>
          </cell>
          <cell r="L195">
            <v>1409488.5</v>
          </cell>
        </row>
        <row r="196">
          <cell r="G196">
            <v>4601</v>
          </cell>
          <cell r="L196">
            <v>0</v>
          </cell>
        </row>
        <row r="197">
          <cell r="G197">
            <v>4601</v>
          </cell>
          <cell r="L197">
            <v>177187.5</v>
          </cell>
        </row>
        <row r="198">
          <cell r="G198">
            <v>4601</v>
          </cell>
          <cell r="L198">
            <v>0</v>
          </cell>
        </row>
        <row r="199">
          <cell r="G199">
            <v>4601</v>
          </cell>
          <cell r="L199">
            <v>6269445</v>
          </cell>
        </row>
        <row r="200">
          <cell r="G200">
            <v>4601</v>
          </cell>
          <cell r="L200">
            <v>0</v>
          </cell>
        </row>
        <row r="201">
          <cell r="G201">
            <v>4601</v>
          </cell>
          <cell r="L201">
            <v>25725</v>
          </cell>
        </row>
        <row r="202">
          <cell r="G202">
            <v>4601</v>
          </cell>
          <cell r="L202">
            <v>16842490.350000001</v>
          </cell>
        </row>
        <row r="203">
          <cell r="G203">
            <v>4601</v>
          </cell>
          <cell r="L203">
            <v>0</v>
          </cell>
        </row>
        <row r="204">
          <cell r="G204">
            <v>4601</v>
          </cell>
          <cell r="L204">
            <v>741825</v>
          </cell>
        </row>
        <row r="205">
          <cell r="G205">
            <v>4601</v>
          </cell>
          <cell r="L205">
            <v>0</v>
          </cell>
        </row>
        <row r="206">
          <cell r="G206">
            <v>4401</v>
          </cell>
          <cell r="L206">
            <v>787500</v>
          </cell>
        </row>
        <row r="207">
          <cell r="G207">
            <v>4401</v>
          </cell>
          <cell r="L207">
            <v>356529.60000000003</v>
          </cell>
        </row>
        <row r="208">
          <cell r="G208">
            <v>4504</v>
          </cell>
          <cell r="L208">
            <v>315000</v>
          </cell>
        </row>
        <row r="209">
          <cell r="G209">
            <v>4508</v>
          </cell>
          <cell r="L209">
            <v>735000</v>
          </cell>
        </row>
        <row r="210">
          <cell r="G210">
            <v>4508</v>
          </cell>
          <cell r="L210">
            <v>3174633</v>
          </cell>
        </row>
        <row r="211">
          <cell r="G211">
            <v>4508</v>
          </cell>
          <cell r="L211">
            <v>0</v>
          </cell>
        </row>
        <row r="212">
          <cell r="G212">
            <v>7703</v>
          </cell>
          <cell r="L212">
            <v>22008</v>
          </cell>
        </row>
        <row r="213">
          <cell r="G213">
            <v>7703</v>
          </cell>
          <cell r="L213">
            <v>94500</v>
          </cell>
        </row>
        <row r="214">
          <cell r="G214">
            <v>7703</v>
          </cell>
          <cell r="L214">
            <v>84000</v>
          </cell>
        </row>
        <row r="215">
          <cell r="G215">
            <v>7703</v>
          </cell>
          <cell r="L215">
            <v>52500</v>
          </cell>
        </row>
        <row r="216">
          <cell r="G216">
            <v>7703</v>
          </cell>
          <cell r="L216">
            <v>182400.75</v>
          </cell>
        </row>
        <row r="217">
          <cell r="G217">
            <v>7101</v>
          </cell>
          <cell r="L217">
            <v>14962621.800000001</v>
          </cell>
        </row>
        <row r="218">
          <cell r="G218">
            <v>7913</v>
          </cell>
          <cell r="L218">
            <v>105000</v>
          </cell>
        </row>
        <row r="219">
          <cell r="G219">
            <v>7913</v>
          </cell>
          <cell r="L219">
            <v>499800</v>
          </cell>
        </row>
        <row r="220">
          <cell r="G220">
            <v>7913</v>
          </cell>
          <cell r="L220">
            <v>412893.60000000003</v>
          </cell>
        </row>
        <row r="221">
          <cell r="G221">
            <v>7608</v>
          </cell>
          <cell r="L221">
            <v>1039500</v>
          </cell>
        </row>
        <row r="222">
          <cell r="G222">
            <v>7926</v>
          </cell>
          <cell r="L222">
            <v>1737573.6</v>
          </cell>
        </row>
        <row r="223">
          <cell r="G223">
            <v>8105</v>
          </cell>
          <cell r="L223">
            <v>106409.1</v>
          </cell>
        </row>
        <row r="224">
          <cell r="G224">
            <v>8105</v>
          </cell>
          <cell r="L224">
            <v>630000</v>
          </cell>
        </row>
        <row r="225">
          <cell r="G225">
            <v>8105</v>
          </cell>
          <cell r="L225">
            <v>650790</v>
          </cell>
        </row>
        <row r="226">
          <cell r="G226">
            <v>8105</v>
          </cell>
          <cell r="L226">
            <v>10500</v>
          </cell>
        </row>
        <row r="227">
          <cell r="G227">
            <v>8105</v>
          </cell>
          <cell r="L227">
            <v>220500</v>
          </cell>
        </row>
        <row r="228">
          <cell r="G228">
            <v>8105</v>
          </cell>
          <cell r="L228">
            <v>942795</v>
          </cell>
        </row>
        <row r="229">
          <cell r="G229">
            <v>4101</v>
          </cell>
          <cell r="L229">
            <v>105000</v>
          </cell>
        </row>
        <row r="230">
          <cell r="G230">
            <v>4101</v>
          </cell>
          <cell r="L230">
            <v>2293894.4700000002</v>
          </cell>
        </row>
        <row r="231">
          <cell r="G231">
            <v>4101</v>
          </cell>
          <cell r="L231">
            <v>0</v>
          </cell>
        </row>
        <row r="232">
          <cell r="G232">
            <v>4301</v>
          </cell>
          <cell r="L232">
            <v>52034.850000000006</v>
          </cell>
        </row>
        <row r="233">
          <cell r="G233">
            <v>4301</v>
          </cell>
          <cell r="L233">
            <v>0</v>
          </cell>
        </row>
        <row r="234">
          <cell r="G234">
            <v>4301</v>
          </cell>
          <cell r="L234">
            <v>10500</v>
          </cell>
        </row>
        <row r="235">
          <cell r="G235">
            <v>4301</v>
          </cell>
          <cell r="L235">
            <v>27510</v>
          </cell>
        </row>
        <row r="236">
          <cell r="G236">
            <v>4301</v>
          </cell>
          <cell r="L236">
            <v>21000</v>
          </cell>
        </row>
        <row r="237">
          <cell r="G237">
            <v>4301</v>
          </cell>
          <cell r="L237">
            <v>31500</v>
          </cell>
        </row>
        <row r="238">
          <cell r="G238">
            <v>4301</v>
          </cell>
          <cell r="L238">
            <v>590009.70000000007</v>
          </cell>
        </row>
        <row r="239">
          <cell r="G239">
            <v>4301</v>
          </cell>
          <cell r="L239">
            <v>829460.10000000009</v>
          </cell>
        </row>
        <row r="240">
          <cell r="G240">
            <v>4301</v>
          </cell>
          <cell r="L240">
            <v>0</v>
          </cell>
        </row>
        <row r="241">
          <cell r="G241">
            <v>4301</v>
          </cell>
          <cell r="L241">
            <v>21000</v>
          </cell>
        </row>
        <row r="242">
          <cell r="G242">
            <v>7901</v>
          </cell>
          <cell r="L242">
            <v>630</v>
          </cell>
        </row>
        <row r="243">
          <cell r="G243">
            <v>7901</v>
          </cell>
          <cell r="L243">
            <v>8804.25</v>
          </cell>
        </row>
        <row r="244">
          <cell r="G244">
            <v>7901</v>
          </cell>
          <cell r="L244">
            <v>27510</v>
          </cell>
        </row>
        <row r="245">
          <cell r="G245">
            <v>7901</v>
          </cell>
          <cell r="L245">
            <v>10500</v>
          </cell>
        </row>
        <row r="246">
          <cell r="G246">
            <v>7901</v>
          </cell>
          <cell r="L246">
            <v>105000</v>
          </cell>
        </row>
        <row r="247">
          <cell r="G247">
            <v>7901</v>
          </cell>
          <cell r="L247">
            <v>10500</v>
          </cell>
        </row>
        <row r="248">
          <cell r="G248">
            <v>7901</v>
          </cell>
          <cell r="L248">
            <v>15871.800000000001</v>
          </cell>
        </row>
        <row r="249">
          <cell r="G249">
            <v>7901</v>
          </cell>
          <cell r="L249">
            <v>1311.45</v>
          </cell>
        </row>
        <row r="250">
          <cell r="G250">
            <v>7901</v>
          </cell>
          <cell r="L250">
            <v>2100</v>
          </cell>
        </row>
        <row r="251">
          <cell r="G251">
            <v>7901</v>
          </cell>
          <cell r="L251">
            <v>52500</v>
          </cell>
        </row>
        <row r="252">
          <cell r="G252">
            <v>7911</v>
          </cell>
          <cell r="L252">
            <v>21000</v>
          </cell>
        </row>
        <row r="253">
          <cell r="G253">
            <v>7911</v>
          </cell>
          <cell r="L253">
            <v>5128.2</v>
          </cell>
        </row>
        <row r="254">
          <cell r="G254">
            <v>7912</v>
          </cell>
          <cell r="L254">
            <v>27499.5</v>
          </cell>
        </row>
        <row r="255">
          <cell r="G255">
            <v>7917</v>
          </cell>
          <cell r="L255">
            <v>2509.5</v>
          </cell>
        </row>
        <row r="256">
          <cell r="G256">
            <v>8101</v>
          </cell>
          <cell r="L256">
            <v>77387942.350000009</v>
          </cell>
        </row>
        <row r="257">
          <cell r="G257">
            <v>8101</v>
          </cell>
          <cell r="L257">
            <v>0</v>
          </cell>
        </row>
        <row r="258">
          <cell r="G258">
            <v>8101</v>
          </cell>
          <cell r="L258">
            <v>0</v>
          </cell>
        </row>
        <row r="259">
          <cell r="G259">
            <v>8102</v>
          </cell>
          <cell r="L259">
            <v>315</v>
          </cell>
        </row>
        <row r="260">
          <cell r="G260">
            <v>8102</v>
          </cell>
          <cell r="L260">
            <v>144900</v>
          </cell>
        </row>
        <row r="261">
          <cell r="G261">
            <v>8102</v>
          </cell>
          <cell r="L261">
            <v>4158</v>
          </cell>
        </row>
        <row r="262">
          <cell r="G262">
            <v>8102</v>
          </cell>
          <cell r="L262">
            <v>16800</v>
          </cell>
        </row>
        <row r="263">
          <cell r="G263">
            <v>8102</v>
          </cell>
          <cell r="L263">
            <v>3675</v>
          </cell>
        </row>
        <row r="264">
          <cell r="G264">
            <v>8102</v>
          </cell>
          <cell r="L264">
            <v>5371.8</v>
          </cell>
        </row>
        <row r="265">
          <cell r="G265">
            <v>8103</v>
          </cell>
          <cell r="L265">
            <v>16800</v>
          </cell>
        </row>
        <row r="266">
          <cell r="G266">
            <v>8103</v>
          </cell>
          <cell r="L266">
            <v>1060500</v>
          </cell>
        </row>
        <row r="267">
          <cell r="G267">
            <v>8104</v>
          </cell>
          <cell r="L267">
            <v>7408.8</v>
          </cell>
        </row>
        <row r="268">
          <cell r="G268">
            <v>8104</v>
          </cell>
          <cell r="L268">
            <v>23470.65</v>
          </cell>
        </row>
        <row r="269">
          <cell r="G269">
            <v>8104</v>
          </cell>
          <cell r="L269">
            <v>9450</v>
          </cell>
        </row>
        <row r="270">
          <cell r="G270">
            <v>8104</v>
          </cell>
          <cell r="L270">
            <v>47250</v>
          </cell>
        </row>
        <row r="271">
          <cell r="G271">
            <v>8104</v>
          </cell>
          <cell r="L271">
            <v>0</v>
          </cell>
        </row>
        <row r="272">
          <cell r="G272">
            <v>8106</v>
          </cell>
          <cell r="L272">
            <v>2100</v>
          </cell>
        </row>
        <row r="273">
          <cell r="G273">
            <v>4502</v>
          </cell>
          <cell r="L273">
            <v>3675000</v>
          </cell>
        </row>
        <row r="274">
          <cell r="G274">
            <v>4502</v>
          </cell>
          <cell r="L274">
            <v>0</v>
          </cell>
        </row>
        <row r="275">
          <cell r="G275">
            <v>4502</v>
          </cell>
          <cell r="L275">
            <v>0</v>
          </cell>
        </row>
        <row r="276">
          <cell r="G276">
            <v>5401</v>
          </cell>
          <cell r="L276">
            <v>534095.1</v>
          </cell>
        </row>
        <row r="277">
          <cell r="G277">
            <v>5401</v>
          </cell>
          <cell r="L277">
            <v>1758170.4000000001</v>
          </cell>
        </row>
        <row r="278">
          <cell r="G278">
            <v>5401</v>
          </cell>
          <cell r="L278">
            <v>298671.45</v>
          </cell>
        </row>
        <row r="279">
          <cell r="G279">
            <v>5401</v>
          </cell>
          <cell r="L279">
            <v>12326383.65</v>
          </cell>
        </row>
        <row r="280">
          <cell r="G280">
            <v>7102</v>
          </cell>
          <cell r="L280">
            <v>23625</v>
          </cell>
        </row>
        <row r="281">
          <cell r="G281">
            <v>7102</v>
          </cell>
          <cell r="L281">
            <v>153699</v>
          </cell>
        </row>
        <row r="282">
          <cell r="G282">
            <v>7102</v>
          </cell>
          <cell r="L282">
            <v>1302</v>
          </cell>
        </row>
        <row r="283">
          <cell r="G283">
            <v>7102</v>
          </cell>
          <cell r="L283">
            <v>2625</v>
          </cell>
        </row>
        <row r="284">
          <cell r="G284">
            <v>7102</v>
          </cell>
          <cell r="L284">
            <v>2100</v>
          </cell>
        </row>
        <row r="285">
          <cell r="G285">
            <v>7102</v>
          </cell>
          <cell r="L285">
            <v>1494150</v>
          </cell>
        </row>
        <row r="286">
          <cell r="G286">
            <v>7102</v>
          </cell>
          <cell r="L286">
            <v>42165.9</v>
          </cell>
        </row>
        <row r="287">
          <cell r="G287">
            <v>7102</v>
          </cell>
          <cell r="L287">
            <v>10381180.950000001</v>
          </cell>
        </row>
        <row r="288">
          <cell r="G288">
            <v>7102</v>
          </cell>
          <cell r="L288">
            <v>26250</v>
          </cell>
        </row>
        <row r="289">
          <cell r="G289">
            <v>7102</v>
          </cell>
          <cell r="L289">
            <v>68634.3</v>
          </cell>
        </row>
        <row r="290">
          <cell r="G290">
            <v>7102</v>
          </cell>
          <cell r="L290">
            <v>42388.5</v>
          </cell>
        </row>
        <row r="291">
          <cell r="G291">
            <v>7102</v>
          </cell>
          <cell r="L291">
            <v>46515</v>
          </cell>
        </row>
        <row r="292">
          <cell r="G292">
            <v>7102</v>
          </cell>
          <cell r="L292">
            <v>2310</v>
          </cell>
        </row>
        <row r="293">
          <cell r="G293">
            <v>7102</v>
          </cell>
          <cell r="L293">
            <v>782145</v>
          </cell>
        </row>
        <row r="294">
          <cell r="G294">
            <v>7102</v>
          </cell>
          <cell r="L294">
            <v>264608.40000000002</v>
          </cell>
        </row>
        <row r="295">
          <cell r="G295">
            <v>7102</v>
          </cell>
          <cell r="L295">
            <v>882000</v>
          </cell>
        </row>
        <row r="296">
          <cell r="G296">
            <v>7102</v>
          </cell>
          <cell r="L296">
            <v>2281.65</v>
          </cell>
        </row>
        <row r="297">
          <cell r="G297">
            <v>7102</v>
          </cell>
          <cell r="L297">
            <v>41496</v>
          </cell>
        </row>
        <row r="298">
          <cell r="G298">
            <v>7102</v>
          </cell>
          <cell r="L298">
            <v>18711</v>
          </cell>
        </row>
        <row r="299">
          <cell r="G299">
            <v>7102</v>
          </cell>
          <cell r="L299">
            <v>10500</v>
          </cell>
        </row>
        <row r="300">
          <cell r="G300">
            <v>7403</v>
          </cell>
          <cell r="L300">
            <v>139406.39999999999</v>
          </cell>
        </row>
        <row r="301">
          <cell r="G301">
            <v>7403</v>
          </cell>
          <cell r="L301">
            <v>0</v>
          </cell>
        </row>
        <row r="302">
          <cell r="G302">
            <v>7403</v>
          </cell>
          <cell r="L302">
            <v>0</v>
          </cell>
        </row>
        <row r="303">
          <cell r="G303">
            <v>7403</v>
          </cell>
          <cell r="L303">
            <v>227439.45</v>
          </cell>
        </row>
        <row r="304">
          <cell r="G304">
            <v>7403</v>
          </cell>
          <cell r="L304">
            <v>0</v>
          </cell>
        </row>
        <row r="305">
          <cell r="G305">
            <v>7403</v>
          </cell>
          <cell r="L305">
            <v>198450</v>
          </cell>
        </row>
        <row r="306">
          <cell r="G306">
            <v>7403</v>
          </cell>
          <cell r="L306">
            <v>0</v>
          </cell>
        </row>
        <row r="307">
          <cell r="G307">
            <v>7403</v>
          </cell>
          <cell r="L307">
            <v>4200000</v>
          </cell>
        </row>
        <row r="308">
          <cell r="G308">
            <v>7403</v>
          </cell>
          <cell r="L308">
            <v>7350000</v>
          </cell>
        </row>
        <row r="309">
          <cell r="G309">
            <v>7403</v>
          </cell>
          <cell r="L309">
            <v>0</v>
          </cell>
        </row>
        <row r="310">
          <cell r="G310">
            <v>7403</v>
          </cell>
          <cell r="L310">
            <v>0</v>
          </cell>
        </row>
        <row r="311">
          <cell r="G311">
            <v>4501</v>
          </cell>
          <cell r="L311">
            <v>52500</v>
          </cell>
        </row>
        <row r="312">
          <cell r="G312">
            <v>4501</v>
          </cell>
          <cell r="L312">
            <v>1587828.9000000001</v>
          </cell>
        </row>
        <row r="313">
          <cell r="G313">
            <v>4501</v>
          </cell>
          <cell r="L313">
            <v>0</v>
          </cell>
        </row>
        <row r="314">
          <cell r="G314">
            <v>4501</v>
          </cell>
          <cell r="L314">
            <v>32917.5</v>
          </cell>
        </row>
        <row r="315">
          <cell r="G315">
            <v>4501</v>
          </cell>
          <cell r="L315">
            <v>213173.1</v>
          </cell>
        </row>
        <row r="316">
          <cell r="G316">
            <v>4501</v>
          </cell>
          <cell r="L316">
            <v>0</v>
          </cell>
        </row>
        <row r="317">
          <cell r="G317">
            <v>4501</v>
          </cell>
          <cell r="L317">
            <v>1050000</v>
          </cell>
        </row>
        <row r="318">
          <cell r="G318">
            <v>4501</v>
          </cell>
          <cell r="L318">
            <v>84000</v>
          </cell>
        </row>
        <row r="319">
          <cell r="G319">
            <v>7702</v>
          </cell>
          <cell r="L319">
            <v>735</v>
          </cell>
        </row>
        <row r="320">
          <cell r="G320">
            <v>7702</v>
          </cell>
          <cell r="L320">
            <v>5250</v>
          </cell>
        </row>
        <row r="321">
          <cell r="G321">
            <v>7702</v>
          </cell>
          <cell r="L321">
            <v>157500</v>
          </cell>
        </row>
        <row r="322">
          <cell r="G322">
            <v>7702</v>
          </cell>
          <cell r="L322">
            <v>2772</v>
          </cell>
        </row>
        <row r="323">
          <cell r="G323">
            <v>7915</v>
          </cell>
          <cell r="L323">
            <v>61152</v>
          </cell>
        </row>
        <row r="324">
          <cell r="G324">
            <v>7915</v>
          </cell>
          <cell r="L324">
            <v>2520</v>
          </cell>
        </row>
        <row r="325">
          <cell r="G325">
            <v>7915</v>
          </cell>
          <cell r="L325">
            <v>1050</v>
          </cell>
        </row>
        <row r="326">
          <cell r="G326">
            <v>7915</v>
          </cell>
          <cell r="L326">
            <v>143416.35</v>
          </cell>
        </row>
        <row r="327">
          <cell r="G327">
            <v>7915</v>
          </cell>
          <cell r="L327">
            <v>5250</v>
          </cell>
        </row>
        <row r="328">
          <cell r="G328">
            <v>7915</v>
          </cell>
          <cell r="L328">
            <v>5250</v>
          </cell>
        </row>
        <row r="329">
          <cell r="G329">
            <v>7915</v>
          </cell>
          <cell r="L329">
            <v>10357.200000000001</v>
          </cell>
        </row>
        <row r="330">
          <cell r="G330">
            <v>7915</v>
          </cell>
          <cell r="L330">
            <v>58422</v>
          </cell>
        </row>
        <row r="331">
          <cell r="G331">
            <v>7915</v>
          </cell>
          <cell r="L331">
            <v>21000</v>
          </cell>
        </row>
        <row r="332">
          <cell r="G332">
            <v>7915</v>
          </cell>
          <cell r="L332">
            <v>5250</v>
          </cell>
        </row>
        <row r="333">
          <cell r="G333">
            <v>7915</v>
          </cell>
          <cell r="L333">
            <v>30187.5</v>
          </cell>
        </row>
        <row r="334">
          <cell r="G334">
            <v>7915</v>
          </cell>
          <cell r="L334">
            <v>5694.1500000000005</v>
          </cell>
        </row>
        <row r="335">
          <cell r="G335">
            <v>7915</v>
          </cell>
          <cell r="L335">
            <v>639746.1</v>
          </cell>
        </row>
        <row r="336">
          <cell r="G336">
            <v>7915</v>
          </cell>
          <cell r="L336">
            <v>1805782.6500000001</v>
          </cell>
        </row>
        <row r="337">
          <cell r="G337">
            <v>7915</v>
          </cell>
          <cell r="L337">
            <v>3150</v>
          </cell>
        </row>
        <row r="338">
          <cell r="G338">
            <v>7915</v>
          </cell>
          <cell r="L338">
            <v>3990</v>
          </cell>
        </row>
        <row r="339">
          <cell r="G339">
            <v>7915</v>
          </cell>
          <cell r="L339">
            <v>223531.35</v>
          </cell>
        </row>
        <row r="340">
          <cell r="G340">
            <v>7915</v>
          </cell>
          <cell r="L340">
            <v>228.9</v>
          </cell>
        </row>
        <row r="341">
          <cell r="G341">
            <v>7915</v>
          </cell>
          <cell r="L341">
            <v>215.25</v>
          </cell>
        </row>
        <row r="342">
          <cell r="G342">
            <v>7918</v>
          </cell>
          <cell r="L342">
            <v>54600</v>
          </cell>
        </row>
        <row r="343">
          <cell r="G343">
            <v>7918</v>
          </cell>
          <cell r="L343">
            <v>8584.8000000000011</v>
          </cell>
        </row>
        <row r="344">
          <cell r="G344">
            <v>7918</v>
          </cell>
          <cell r="L344">
            <v>3675</v>
          </cell>
        </row>
        <row r="345">
          <cell r="G345">
            <v>7918</v>
          </cell>
          <cell r="L345">
            <v>1575</v>
          </cell>
        </row>
        <row r="346">
          <cell r="G346">
            <v>7918</v>
          </cell>
          <cell r="L346">
            <v>10500</v>
          </cell>
        </row>
        <row r="347">
          <cell r="G347">
            <v>7918</v>
          </cell>
          <cell r="L347">
            <v>2445.4500000000003</v>
          </cell>
        </row>
        <row r="348">
          <cell r="G348">
            <v>7918</v>
          </cell>
          <cell r="L348">
            <v>1575</v>
          </cell>
        </row>
        <row r="349">
          <cell r="G349">
            <v>7918</v>
          </cell>
          <cell r="L349">
            <v>11004</v>
          </cell>
        </row>
        <row r="350">
          <cell r="G350">
            <v>7918</v>
          </cell>
          <cell r="L350">
            <v>5250</v>
          </cell>
        </row>
        <row r="351">
          <cell r="G351">
            <v>7918</v>
          </cell>
          <cell r="L351">
            <v>1575</v>
          </cell>
        </row>
        <row r="352">
          <cell r="G352">
            <v>7918</v>
          </cell>
          <cell r="L352">
            <v>1575</v>
          </cell>
        </row>
        <row r="353">
          <cell r="G353">
            <v>7918</v>
          </cell>
          <cell r="L353">
            <v>1155</v>
          </cell>
        </row>
        <row r="354">
          <cell r="G354">
            <v>7918</v>
          </cell>
          <cell r="L354">
            <v>1575</v>
          </cell>
        </row>
        <row r="355">
          <cell r="G355">
            <v>7918</v>
          </cell>
          <cell r="L355">
            <v>550.20000000000005</v>
          </cell>
        </row>
        <row r="356">
          <cell r="G356">
            <v>7918</v>
          </cell>
          <cell r="L356">
            <v>1890</v>
          </cell>
        </row>
        <row r="357">
          <cell r="G357">
            <v>7918</v>
          </cell>
          <cell r="L357">
            <v>5250</v>
          </cell>
        </row>
        <row r="358">
          <cell r="G358">
            <v>7918</v>
          </cell>
          <cell r="L358">
            <v>5825.4000000000005</v>
          </cell>
        </row>
        <row r="359">
          <cell r="G359">
            <v>7918</v>
          </cell>
          <cell r="L359">
            <v>7947.4500000000007</v>
          </cell>
        </row>
        <row r="360">
          <cell r="G360">
            <v>7918</v>
          </cell>
          <cell r="L360">
            <v>3150</v>
          </cell>
        </row>
        <row r="361">
          <cell r="G361">
            <v>7918</v>
          </cell>
          <cell r="L361">
            <v>3150</v>
          </cell>
        </row>
        <row r="362">
          <cell r="G362">
            <v>7921</v>
          </cell>
          <cell r="L362">
            <v>49140</v>
          </cell>
        </row>
        <row r="363">
          <cell r="G363">
            <v>7921</v>
          </cell>
          <cell r="L363">
            <v>2200.8000000000002</v>
          </cell>
        </row>
        <row r="364">
          <cell r="G364">
            <v>7921</v>
          </cell>
          <cell r="L364">
            <v>1785</v>
          </cell>
        </row>
        <row r="365">
          <cell r="G365">
            <v>7921</v>
          </cell>
          <cell r="L365">
            <v>1260</v>
          </cell>
        </row>
        <row r="366">
          <cell r="G366">
            <v>7921</v>
          </cell>
          <cell r="L366">
            <v>1050</v>
          </cell>
        </row>
        <row r="367">
          <cell r="G367">
            <v>7921</v>
          </cell>
          <cell r="L367">
            <v>5250</v>
          </cell>
        </row>
        <row r="368">
          <cell r="G368">
            <v>7921</v>
          </cell>
          <cell r="L368">
            <v>10500</v>
          </cell>
        </row>
        <row r="369">
          <cell r="G369">
            <v>7921</v>
          </cell>
          <cell r="L369">
            <v>4200</v>
          </cell>
        </row>
        <row r="370">
          <cell r="G370">
            <v>7921</v>
          </cell>
          <cell r="L370">
            <v>5250</v>
          </cell>
        </row>
        <row r="371">
          <cell r="G371">
            <v>7921</v>
          </cell>
          <cell r="L371">
            <v>6273.75</v>
          </cell>
        </row>
        <row r="372">
          <cell r="G372">
            <v>7921</v>
          </cell>
          <cell r="L372">
            <v>704.55000000000007</v>
          </cell>
        </row>
        <row r="373">
          <cell r="G373">
            <v>7921</v>
          </cell>
          <cell r="L373">
            <v>2746.8</v>
          </cell>
        </row>
        <row r="374">
          <cell r="G374">
            <v>7921</v>
          </cell>
          <cell r="L374">
            <v>12600</v>
          </cell>
        </row>
        <row r="375">
          <cell r="G375">
            <v>7921</v>
          </cell>
          <cell r="L375">
            <v>5250</v>
          </cell>
        </row>
        <row r="376">
          <cell r="G376">
            <v>7921</v>
          </cell>
          <cell r="L376">
            <v>10500</v>
          </cell>
        </row>
        <row r="377">
          <cell r="G377">
            <v>7921</v>
          </cell>
          <cell r="L377">
            <v>26250</v>
          </cell>
        </row>
        <row r="378">
          <cell r="G378">
            <v>7921</v>
          </cell>
          <cell r="L378">
            <v>11004</v>
          </cell>
        </row>
        <row r="379">
          <cell r="G379">
            <v>7921</v>
          </cell>
          <cell r="L379">
            <v>6314.7</v>
          </cell>
        </row>
        <row r="380">
          <cell r="G380">
            <v>7921</v>
          </cell>
          <cell r="L380">
            <v>2887.5</v>
          </cell>
        </row>
        <row r="381">
          <cell r="G381">
            <v>7921</v>
          </cell>
          <cell r="L381">
            <v>5250</v>
          </cell>
        </row>
        <row r="382">
          <cell r="G382">
            <v>7921</v>
          </cell>
          <cell r="L382">
            <v>2278.5</v>
          </cell>
        </row>
        <row r="383">
          <cell r="G383">
            <v>7921</v>
          </cell>
          <cell r="L383">
            <v>8223.6</v>
          </cell>
        </row>
        <row r="384">
          <cell r="G384">
            <v>7921</v>
          </cell>
          <cell r="L384">
            <v>25879.350000000002</v>
          </cell>
        </row>
        <row r="385">
          <cell r="G385">
            <v>7921</v>
          </cell>
          <cell r="L385">
            <v>374535</v>
          </cell>
        </row>
        <row r="386">
          <cell r="G386">
            <v>7921</v>
          </cell>
          <cell r="L386">
            <v>86478</v>
          </cell>
        </row>
        <row r="387">
          <cell r="G387">
            <v>7921</v>
          </cell>
          <cell r="L387">
            <v>26409.600000000002</v>
          </cell>
        </row>
        <row r="388">
          <cell r="G388">
            <v>7921</v>
          </cell>
          <cell r="L388">
            <v>16373.7</v>
          </cell>
        </row>
        <row r="389">
          <cell r="G389">
            <v>7921</v>
          </cell>
          <cell r="L389">
            <v>17978.100000000002</v>
          </cell>
        </row>
        <row r="390">
          <cell r="G390">
            <v>7921</v>
          </cell>
          <cell r="L390">
            <v>15750</v>
          </cell>
        </row>
        <row r="391">
          <cell r="G391">
            <v>7921</v>
          </cell>
          <cell r="L391">
            <v>6300</v>
          </cell>
        </row>
        <row r="392">
          <cell r="G392">
            <v>7921</v>
          </cell>
          <cell r="L392">
            <v>5250</v>
          </cell>
        </row>
        <row r="393">
          <cell r="G393">
            <v>7921</v>
          </cell>
          <cell r="L393">
            <v>1811.25</v>
          </cell>
        </row>
        <row r="394">
          <cell r="G394">
            <v>7923</v>
          </cell>
          <cell r="L394">
            <v>15750</v>
          </cell>
        </row>
        <row r="395">
          <cell r="G395">
            <v>7923</v>
          </cell>
          <cell r="L395">
            <v>21000</v>
          </cell>
        </row>
        <row r="396">
          <cell r="G396">
            <v>7924</v>
          </cell>
          <cell r="L396">
            <v>296040.15000000002</v>
          </cell>
        </row>
        <row r="397">
          <cell r="G397">
            <v>7927</v>
          </cell>
          <cell r="L397">
            <v>10500</v>
          </cell>
        </row>
        <row r="398">
          <cell r="G398">
            <v>7927</v>
          </cell>
          <cell r="L398">
            <v>21000</v>
          </cell>
        </row>
        <row r="399">
          <cell r="G399">
            <v>7935</v>
          </cell>
          <cell r="L399">
            <v>4577008.8</v>
          </cell>
        </row>
        <row r="400">
          <cell r="G400">
            <v>6601</v>
          </cell>
          <cell r="L400">
            <v>21000</v>
          </cell>
        </row>
        <row r="401">
          <cell r="G401">
            <v>6601</v>
          </cell>
          <cell r="L401">
            <v>105000</v>
          </cell>
        </row>
        <row r="402">
          <cell r="G402">
            <v>6601</v>
          </cell>
          <cell r="L402">
            <v>11550</v>
          </cell>
        </row>
        <row r="403">
          <cell r="G403">
            <v>6601</v>
          </cell>
          <cell r="L403">
            <v>79800</v>
          </cell>
        </row>
        <row r="404">
          <cell r="G404">
            <v>7933</v>
          </cell>
          <cell r="L404">
            <v>10249276.800000001</v>
          </cell>
        </row>
        <row r="405">
          <cell r="G405">
            <v>7930</v>
          </cell>
          <cell r="L405">
            <v>2180505.6000000001</v>
          </cell>
        </row>
        <row r="406">
          <cell r="G406">
            <v>7930</v>
          </cell>
          <cell r="L406">
            <v>25270494.900000002</v>
          </cell>
        </row>
        <row r="407">
          <cell r="G407">
            <v>7931</v>
          </cell>
          <cell r="L407">
            <v>5761980</v>
          </cell>
        </row>
        <row r="408">
          <cell r="G408">
            <v>7934</v>
          </cell>
          <cell r="L408">
            <v>3206467.95</v>
          </cell>
        </row>
        <row r="409">
          <cell r="G409">
            <v>8112</v>
          </cell>
          <cell r="L409">
            <v>468532.05000000005</v>
          </cell>
        </row>
        <row r="410">
          <cell r="G410">
            <v>1601</v>
          </cell>
          <cell r="L410">
            <v>9658084.8000000007</v>
          </cell>
        </row>
        <row r="411">
          <cell r="G411">
            <v>1601</v>
          </cell>
          <cell r="L411">
            <v>0</v>
          </cell>
        </row>
        <row r="412">
          <cell r="G412">
            <v>1601</v>
          </cell>
          <cell r="L412">
            <v>0</v>
          </cell>
        </row>
        <row r="413">
          <cell r="G413">
            <v>1601</v>
          </cell>
          <cell r="L413">
            <v>0</v>
          </cell>
        </row>
        <row r="414">
          <cell r="G414">
            <v>1601</v>
          </cell>
          <cell r="L414">
            <v>0</v>
          </cell>
        </row>
        <row r="415">
          <cell r="G415">
            <v>7301</v>
          </cell>
          <cell r="L415">
            <v>2677.5</v>
          </cell>
        </row>
        <row r="416">
          <cell r="G416">
            <v>7301</v>
          </cell>
          <cell r="L416">
            <v>8803.2000000000007</v>
          </cell>
        </row>
        <row r="417">
          <cell r="G417">
            <v>7301</v>
          </cell>
          <cell r="L417">
            <v>12600</v>
          </cell>
        </row>
        <row r="418">
          <cell r="G418">
            <v>7301</v>
          </cell>
          <cell r="L418">
            <v>150360</v>
          </cell>
        </row>
        <row r="419">
          <cell r="G419">
            <v>7302</v>
          </cell>
          <cell r="L419">
            <v>101640</v>
          </cell>
        </row>
        <row r="420">
          <cell r="G420">
            <v>7303</v>
          </cell>
          <cell r="L420">
            <v>10500</v>
          </cell>
        </row>
        <row r="421">
          <cell r="G421">
            <v>7303</v>
          </cell>
          <cell r="L421">
            <v>7689447.1500000004</v>
          </cell>
        </row>
        <row r="422">
          <cell r="G422">
            <v>7306</v>
          </cell>
          <cell r="L422">
            <v>34007.4</v>
          </cell>
        </row>
        <row r="423">
          <cell r="G423">
            <v>7306</v>
          </cell>
          <cell r="L423">
            <v>206772.30000000002</v>
          </cell>
        </row>
        <row r="424">
          <cell r="G424">
            <v>7306</v>
          </cell>
          <cell r="L424">
            <v>95072.25</v>
          </cell>
        </row>
        <row r="425">
          <cell r="G425">
            <v>7306</v>
          </cell>
          <cell r="L425">
            <v>630000</v>
          </cell>
        </row>
        <row r="426">
          <cell r="G426">
            <v>7306</v>
          </cell>
          <cell r="L426">
            <v>6825000</v>
          </cell>
        </row>
        <row r="427">
          <cell r="G427">
            <v>7308</v>
          </cell>
          <cell r="L427">
            <v>7702.8</v>
          </cell>
        </row>
        <row r="428">
          <cell r="G428">
            <v>7308</v>
          </cell>
          <cell r="L428">
            <v>1050</v>
          </cell>
        </row>
        <row r="429">
          <cell r="G429">
            <v>7914</v>
          </cell>
          <cell r="L429">
            <v>6300</v>
          </cell>
        </row>
        <row r="430">
          <cell r="G430">
            <v>7304</v>
          </cell>
          <cell r="L430">
            <v>14196</v>
          </cell>
        </row>
        <row r="431">
          <cell r="G431">
            <v>7304</v>
          </cell>
          <cell r="L431">
            <v>21000</v>
          </cell>
        </row>
        <row r="432">
          <cell r="G432">
            <v>7304</v>
          </cell>
          <cell r="L432">
            <v>25200</v>
          </cell>
        </row>
        <row r="433">
          <cell r="G433">
            <v>7304</v>
          </cell>
          <cell r="L433">
            <v>17606.400000000001</v>
          </cell>
        </row>
        <row r="434">
          <cell r="G434">
            <v>7304</v>
          </cell>
          <cell r="L434">
            <v>25725</v>
          </cell>
        </row>
        <row r="435">
          <cell r="G435">
            <v>7304</v>
          </cell>
          <cell r="L435">
            <v>63000</v>
          </cell>
        </row>
        <row r="436">
          <cell r="G436">
            <v>7304</v>
          </cell>
          <cell r="L436">
            <v>157500</v>
          </cell>
        </row>
        <row r="437">
          <cell r="G437">
            <v>7304</v>
          </cell>
          <cell r="L437">
            <v>0</v>
          </cell>
        </row>
        <row r="438">
          <cell r="G438">
            <v>7305</v>
          </cell>
          <cell r="L438">
            <v>13650</v>
          </cell>
        </row>
        <row r="439">
          <cell r="G439">
            <v>6401</v>
          </cell>
          <cell r="L439">
            <v>2710680</v>
          </cell>
        </row>
        <row r="440">
          <cell r="G440">
            <v>6403</v>
          </cell>
          <cell r="L440">
            <v>472500</v>
          </cell>
        </row>
        <row r="441">
          <cell r="G441">
            <v>6405</v>
          </cell>
          <cell r="L441">
            <v>210000</v>
          </cell>
        </row>
        <row r="442">
          <cell r="G442">
            <v>6407</v>
          </cell>
          <cell r="L442">
            <v>94500</v>
          </cell>
        </row>
        <row r="443">
          <cell r="G443">
            <v>6407</v>
          </cell>
          <cell r="L443">
            <v>15750</v>
          </cell>
        </row>
        <row r="444">
          <cell r="G444">
            <v>6407</v>
          </cell>
          <cell r="L444">
            <v>117600</v>
          </cell>
        </row>
        <row r="445">
          <cell r="G445">
            <v>6407</v>
          </cell>
          <cell r="L445">
            <v>157500</v>
          </cell>
        </row>
        <row r="446">
          <cell r="G446">
            <v>6404</v>
          </cell>
          <cell r="L446">
            <v>1311450</v>
          </cell>
        </row>
        <row r="447">
          <cell r="G447">
            <v>6404</v>
          </cell>
          <cell r="L447">
            <v>0</v>
          </cell>
        </row>
        <row r="448">
          <cell r="G448">
            <v>6111</v>
          </cell>
          <cell r="L448">
            <v>340200</v>
          </cell>
        </row>
        <row r="449">
          <cell r="G449">
            <v>6101</v>
          </cell>
          <cell r="L449">
            <v>11476500</v>
          </cell>
        </row>
        <row r="450">
          <cell r="G450">
            <v>6104</v>
          </cell>
          <cell r="L450">
            <v>4187925</v>
          </cell>
        </row>
        <row r="451">
          <cell r="G451">
            <v>6105</v>
          </cell>
          <cell r="L451">
            <v>958125</v>
          </cell>
        </row>
        <row r="452">
          <cell r="G452">
            <v>6108</v>
          </cell>
          <cell r="L452">
            <v>10222800</v>
          </cell>
        </row>
        <row r="453">
          <cell r="G453">
            <v>6110</v>
          </cell>
          <cell r="L453">
            <v>5465250</v>
          </cell>
        </row>
        <row r="454">
          <cell r="G454">
            <v>6701</v>
          </cell>
          <cell r="L454">
            <v>996450</v>
          </cell>
        </row>
        <row r="455">
          <cell r="G455">
            <v>7909</v>
          </cell>
          <cell r="L455">
            <v>8928.15</v>
          </cell>
        </row>
        <row r="456">
          <cell r="G456">
            <v>7909</v>
          </cell>
          <cell r="L456">
            <v>11686.5</v>
          </cell>
        </row>
        <row r="457">
          <cell r="G457">
            <v>7909</v>
          </cell>
          <cell r="L457">
            <v>2493.75</v>
          </cell>
        </row>
        <row r="458">
          <cell r="G458">
            <v>7909</v>
          </cell>
          <cell r="L458">
            <v>2590.35</v>
          </cell>
        </row>
        <row r="459">
          <cell r="G459">
            <v>6301</v>
          </cell>
          <cell r="L459">
            <v>105000</v>
          </cell>
        </row>
        <row r="460">
          <cell r="G460">
            <v>6301</v>
          </cell>
          <cell r="L460">
            <v>7208250</v>
          </cell>
        </row>
        <row r="461">
          <cell r="G461">
            <v>7201</v>
          </cell>
          <cell r="L461">
            <v>67981.2</v>
          </cell>
        </row>
        <row r="462">
          <cell r="G462">
            <v>7201</v>
          </cell>
          <cell r="L462">
            <v>68460</v>
          </cell>
        </row>
        <row r="463">
          <cell r="G463">
            <v>7201</v>
          </cell>
          <cell r="L463">
            <v>26079.9</v>
          </cell>
        </row>
        <row r="464">
          <cell r="G464">
            <v>7201</v>
          </cell>
          <cell r="L464">
            <v>43305.15</v>
          </cell>
        </row>
        <row r="465">
          <cell r="G465">
            <v>7201</v>
          </cell>
          <cell r="L465">
            <v>32523.75</v>
          </cell>
        </row>
        <row r="466">
          <cell r="G466">
            <v>7201</v>
          </cell>
          <cell r="L466">
            <v>157500</v>
          </cell>
        </row>
        <row r="467">
          <cell r="G467">
            <v>7201</v>
          </cell>
          <cell r="L467">
            <v>220500</v>
          </cell>
        </row>
        <row r="468">
          <cell r="G468">
            <v>7201</v>
          </cell>
          <cell r="L468">
            <v>18165</v>
          </cell>
        </row>
        <row r="469">
          <cell r="G469">
            <v>7201</v>
          </cell>
          <cell r="L469">
            <v>36750</v>
          </cell>
        </row>
        <row r="470">
          <cell r="G470">
            <v>7201</v>
          </cell>
          <cell r="L470">
            <v>23100</v>
          </cell>
        </row>
        <row r="471">
          <cell r="G471">
            <v>7201</v>
          </cell>
          <cell r="L471">
            <v>54321.75</v>
          </cell>
        </row>
        <row r="472">
          <cell r="G472">
            <v>7201</v>
          </cell>
          <cell r="L472">
            <v>5949.3</v>
          </cell>
        </row>
        <row r="473">
          <cell r="G473">
            <v>7201</v>
          </cell>
          <cell r="L473">
            <v>193865.7</v>
          </cell>
        </row>
        <row r="474">
          <cell r="G474">
            <v>7201</v>
          </cell>
          <cell r="L474">
            <v>215818.05000000002</v>
          </cell>
        </row>
        <row r="475">
          <cell r="G475">
            <v>7201</v>
          </cell>
          <cell r="L475">
            <v>526972.95000000007</v>
          </cell>
        </row>
        <row r="476">
          <cell r="G476">
            <v>7201</v>
          </cell>
          <cell r="L476">
            <v>607001.85</v>
          </cell>
        </row>
        <row r="477">
          <cell r="G477">
            <v>7201</v>
          </cell>
          <cell r="L477">
            <v>388500</v>
          </cell>
        </row>
        <row r="478">
          <cell r="G478">
            <v>7201</v>
          </cell>
          <cell r="L478">
            <v>91350</v>
          </cell>
        </row>
        <row r="479">
          <cell r="G479">
            <v>7201</v>
          </cell>
          <cell r="L479">
            <v>132155.1</v>
          </cell>
        </row>
        <row r="480">
          <cell r="G480">
            <v>7201</v>
          </cell>
          <cell r="L480">
            <v>714000</v>
          </cell>
        </row>
        <row r="481">
          <cell r="G481">
            <v>7201</v>
          </cell>
          <cell r="L481">
            <v>9084.6</v>
          </cell>
        </row>
        <row r="482">
          <cell r="G482">
            <v>7201</v>
          </cell>
          <cell r="L482">
            <v>702397.5</v>
          </cell>
        </row>
        <row r="483">
          <cell r="G483">
            <v>7201</v>
          </cell>
          <cell r="L483">
            <v>106050</v>
          </cell>
        </row>
        <row r="484">
          <cell r="G484">
            <v>7201</v>
          </cell>
          <cell r="L484">
            <v>157500</v>
          </cell>
        </row>
        <row r="485">
          <cell r="G485">
            <v>7201</v>
          </cell>
          <cell r="L485">
            <v>16032.45</v>
          </cell>
        </row>
        <row r="486">
          <cell r="G486">
            <v>7201</v>
          </cell>
          <cell r="L486">
            <v>330750</v>
          </cell>
        </row>
        <row r="487">
          <cell r="G487">
            <v>7201</v>
          </cell>
          <cell r="L487">
            <v>22778.7</v>
          </cell>
        </row>
        <row r="488">
          <cell r="G488">
            <v>7201</v>
          </cell>
          <cell r="L488">
            <v>14948.85</v>
          </cell>
        </row>
        <row r="489">
          <cell r="G489">
            <v>7201</v>
          </cell>
          <cell r="L489">
            <v>232315.65000000002</v>
          </cell>
        </row>
        <row r="490">
          <cell r="G490">
            <v>7201</v>
          </cell>
          <cell r="L490">
            <v>381859.8</v>
          </cell>
        </row>
        <row r="491">
          <cell r="G491">
            <v>7201</v>
          </cell>
          <cell r="L491">
            <v>20104.350000000002</v>
          </cell>
        </row>
        <row r="492">
          <cell r="G492">
            <v>7201</v>
          </cell>
          <cell r="L492">
            <v>40191.9</v>
          </cell>
        </row>
        <row r="493">
          <cell r="G493">
            <v>7201</v>
          </cell>
          <cell r="L493">
            <v>19461.75</v>
          </cell>
        </row>
        <row r="494">
          <cell r="G494">
            <v>7201</v>
          </cell>
          <cell r="L494">
            <v>19032.3</v>
          </cell>
        </row>
        <row r="495">
          <cell r="G495">
            <v>7201</v>
          </cell>
          <cell r="L495">
            <v>27510</v>
          </cell>
        </row>
        <row r="496">
          <cell r="G496">
            <v>7201</v>
          </cell>
          <cell r="L496">
            <v>40434.450000000004</v>
          </cell>
        </row>
        <row r="497">
          <cell r="G497">
            <v>7201</v>
          </cell>
          <cell r="L497">
            <v>52479</v>
          </cell>
        </row>
        <row r="498">
          <cell r="G498">
            <v>7201</v>
          </cell>
          <cell r="L498">
            <v>18981.900000000001</v>
          </cell>
        </row>
        <row r="499">
          <cell r="G499">
            <v>7201</v>
          </cell>
          <cell r="L499">
            <v>199048.5</v>
          </cell>
        </row>
        <row r="500">
          <cell r="G500">
            <v>7201</v>
          </cell>
          <cell r="L500">
            <v>105000</v>
          </cell>
        </row>
        <row r="501">
          <cell r="G501">
            <v>7201</v>
          </cell>
          <cell r="L501">
            <v>319200</v>
          </cell>
        </row>
        <row r="502">
          <cell r="G502">
            <v>7206</v>
          </cell>
          <cell r="L502">
            <v>306958.05</v>
          </cell>
        </row>
        <row r="503">
          <cell r="G503">
            <v>7206</v>
          </cell>
          <cell r="L503">
            <v>24098.55</v>
          </cell>
        </row>
        <row r="504">
          <cell r="G504">
            <v>7206</v>
          </cell>
          <cell r="L504">
            <v>115246.95000000001</v>
          </cell>
        </row>
        <row r="505">
          <cell r="G505">
            <v>7206</v>
          </cell>
          <cell r="L505">
            <v>8370.6</v>
          </cell>
        </row>
        <row r="506">
          <cell r="G506">
            <v>7206</v>
          </cell>
          <cell r="L506">
            <v>21000</v>
          </cell>
        </row>
        <row r="507">
          <cell r="G507">
            <v>7206</v>
          </cell>
          <cell r="L507">
            <v>59850</v>
          </cell>
        </row>
        <row r="508">
          <cell r="G508">
            <v>7206</v>
          </cell>
          <cell r="L508">
            <v>189000</v>
          </cell>
        </row>
        <row r="509">
          <cell r="G509">
            <v>7206</v>
          </cell>
          <cell r="L509">
            <v>31500</v>
          </cell>
        </row>
        <row r="510">
          <cell r="G510">
            <v>7206</v>
          </cell>
          <cell r="L510">
            <v>29400</v>
          </cell>
        </row>
        <row r="511">
          <cell r="G511">
            <v>7206</v>
          </cell>
          <cell r="L511">
            <v>32052.300000000003</v>
          </cell>
        </row>
        <row r="512">
          <cell r="G512">
            <v>7206</v>
          </cell>
          <cell r="L512">
            <v>186900</v>
          </cell>
        </row>
        <row r="513">
          <cell r="G513">
            <v>7206</v>
          </cell>
          <cell r="L513">
            <v>10500</v>
          </cell>
        </row>
        <row r="514">
          <cell r="G514">
            <v>7206</v>
          </cell>
          <cell r="L514">
            <v>83532.75</v>
          </cell>
        </row>
        <row r="515">
          <cell r="G515">
            <v>7206</v>
          </cell>
          <cell r="L515">
            <v>21000</v>
          </cell>
        </row>
        <row r="516">
          <cell r="G516">
            <v>7206</v>
          </cell>
          <cell r="L516">
            <v>388805.55</v>
          </cell>
        </row>
        <row r="517">
          <cell r="G517">
            <v>7206</v>
          </cell>
          <cell r="L517">
            <v>13188</v>
          </cell>
        </row>
        <row r="518">
          <cell r="G518">
            <v>7206</v>
          </cell>
          <cell r="L518">
            <v>129150</v>
          </cell>
        </row>
        <row r="519">
          <cell r="G519">
            <v>7206</v>
          </cell>
          <cell r="L519">
            <v>13393.800000000001</v>
          </cell>
        </row>
        <row r="520">
          <cell r="G520">
            <v>7206</v>
          </cell>
          <cell r="L520">
            <v>21000</v>
          </cell>
        </row>
        <row r="521">
          <cell r="G521">
            <v>7206</v>
          </cell>
          <cell r="L521">
            <v>21945</v>
          </cell>
        </row>
        <row r="522">
          <cell r="G522">
            <v>7206</v>
          </cell>
          <cell r="L522">
            <v>4152.75</v>
          </cell>
        </row>
        <row r="523">
          <cell r="G523">
            <v>7206</v>
          </cell>
          <cell r="L523">
            <v>31500</v>
          </cell>
        </row>
        <row r="524">
          <cell r="G524">
            <v>7206</v>
          </cell>
          <cell r="L524">
            <v>48832.35</v>
          </cell>
        </row>
        <row r="525">
          <cell r="G525">
            <v>7206</v>
          </cell>
          <cell r="L525">
            <v>179669.7</v>
          </cell>
        </row>
        <row r="526">
          <cell r="G526">
            <v>7206</v>
          </cell>
          <cell r="L526">
            <v>4159.05</v>
          </cell>
        </row>
        <row r="527">
          <cell r="G527">
            <v>7206</v>
          </cell>
          <cell r="L527">
            <v>231000</v>
          </cell>
        </row>
        <row r="528">
          <cell r="G528">
            <v>7206</v>
          </cell>
          <cell r="L528">
            <v>599552.1</v>
          </cell>
        </row>
        <row r="529">
          <cell r="G529">
            <v>7202</v>
          </cell>
          <cell r="L529">
            <v>57660.75</v>
          </cell>
        </row>
        <row r="530">
          <cell r="G530">
            <v>7202</v>
          </cell>
          <cell r="L530">
            <v>32886</v>
          </cell>
        </row>
        <row r="531">
          <cell r="G531">
            <v>7202</v>
          </cell>
          <cell r="L531">
            <v>8473.5</v>
          </cell>
        </row>
        <row r="532">
          <cell r="G532">
            <v>7202</v>
          </cell>
          <cell r="L532">
            <v>11887.050000000001</v>
          </cell>
        </row>
        <row r="533">
          <cell r="G533">
            <v>7202</v>
          </cell>
          <cell r="L533">
            <v>18568.2</v>
          </cell>
        </row>
        <row r="534">
          <cell r="G534">
            <v>7202</v>
          </cell>
          <cell r="L534">
            <v>86100</v>
          </cell>
        </row>
        <row r="535">
          <cell r="G535">
            <v>7202</v>
          </cell>
          <cell r="L535">
            <v>89250</v>
          </cell>
        </row>
        <row r="536">
          <cell r="G536">
            <v>7202</v>
          </cell>
          <cell r="L536">
            <v>4851</v>
          </cell>
        </row>
        <row r="537">
          <cell r="G537">
            <v>7202</v>
          </cell>
          <cell r="L537">
            <v>31500</v>
          </cell>
        </row>
        <row r="538">
          <cell r="G538">
            <v>7202</v>
          </cell>
          <cell r="L538">
            <v>21000</v>
          </cell>
        </row>
        <row r="539">
          <cell r="G539">
            <v>7202</v>
          </cell>
          <cell r="L539">
            <v>30607.5</v>
          </cell>
        </row>
        <row r="540">
          <cell r="G540">
            <v>7202</v>
          </cell>
          <cell r="L540">
            <v>3087</v>
          </cell>
        </row>
        <row r="541">
          <cell r="G541">
            <v>7202</v>
          </cell>
          <cell r="L541">
            <v>201600</v>
          </cell>
        </row>
        <row r="542">
          <cell r="G542">
            <v>7202</v>
          </cell>
          <cell r="L542">
            <v>86651.25</v>
          </cell>
        </row>
        <row r="543">
          <cell r="G543">
            <v>7202</v>
          </cell>
          <cell r="L543">
            <v>305592</v>
          </cell>
        </row>
        <row r="544">
          <cell r="G544">
            <v>7202</v>
          </cell>
          <cell r="L544">
            <v>415510.2</v>
          </cell>
        </row>
        <row r="545">
          <cell r="G545">
            <v>7202</v>
          </cell>
          <cell r="L545">
            <v>346500</v>
          </cell>
        </row>
        <row r="546">
          <cell r="G546">
            <v>7202</v>
          </cell>
          <cell r="L546">
            <v>84106.05</v>
          </cell>
        </row>
        <row r="547">
          <cell r="G547">
            <v>7202</v>
          </cell>
          <cell r="L547">
            <v>73395</v>
          </cell>
        </row>
        <row r="548">
          <cell r="G548">
            <v>7202</v>
          </cell>
          <cell r="L548">
            <v>819000</v>
          </cell>
        </row>
        <row r="549">
          <cell r="G549">
            <v>7202</v>
          </cell>
          <cell r="L549">
            <v>15762.6</v>
          </cell>
        </row>
        <row r="550">
          <cell r="G550">
            <v>7202</v>
          </cell>
          <cell r="L550">
            <v>76669.95</v>
          </cell>
        </row>
        <row r="551">
          <cell r="G551">
            <v>7202</v>
          </cell>
          <cell r="L551">
            <v>70350</v>
          </cell>
        </row>
        <row r="552">
          <cell r="G552">
            <v>7202</v>
          </cell>
          <cell r="L552">
            <v>52500</v>
          </cell>
        </row>
        <row r="553">
          <cell r="G553">
            <v>7202</v>
          </cell>
          <cell r="L553">
            <v>1260</v>
          </cell>
        </row>
        <row r="554">
          <cell r="G554">
            <v>7202</v>
          </cell>
          <cell r="L554">
            <v>120750</v>
          </cell>
        </row>
        <row r="555">
          <cell r="G555">
            <v>7202</v>
          </cell>
          <cell r="L555">
            <v>28472.850000000002</v>
          </cell>
        </row>
        <row r="556">
          <cell r="G556">
            <v>7202</v>
          </cell>
          <cell r="L556">
            <v>2852.85</v>
          </cell>
        </row>
        <row r="557">
          <cell r="G557">
            <v>7202</v>
          </cell>
          <cell r="L557">
            <v>237721.05000000002</v>
          </cell>
        </row>
        <row r="558">
          <cell r="G558">
            <v>7202</v>
          </cell>
          <cell r="L558">
            <v>85169.7</v>
          </cell>
        </row>
        <row r="559">
          <cell r="G559">
            <v>7202</v>
          </cell>
          <cell r="L559">
            <v>13475.7</v>
          </cell>
        </row>
        <row r="560">
          <cell r="G560">
            <v>7202</v>
          </cell>
          <cell r="L560">
            <v>19870.2</v>
          </cell>
        </row>
        <row r="561">
          <cell r="G561">
            <v>7202</v>
          </cell>
          <cell r="L561">
            <v>2431.8000000000002</v>
          </cell>
        </row>
        <row r="562">
          <cell r="G562">
            <v>7202</v>
          </cell>
          <cell r="L562">
            <v>10893.75</v>
          </cell>
        </row>
        <row r="563">
          <cell r="G563">
            <v>7202</v>
          </cell>
          <cell r="L563">
            <v>82530</v>
          </cell>
        </row>
        <row r="564">
          <cell r="G564">
            <v>7202</v>
          </cell>
          <cell r="L564">
            <v>82166.7</v>
          </cell>
        </row>
        <row r="565">
          <cell r="G565">
            <v>7202</v>
          </cell>
          <cell r="L565">
            <v>16398.900000000001</v>
          </cell>
        </row>
        <row r="566">
          <cell r="G566">
            <v>7202</v>
          </cell>
          <cell r="L566">
            <v>10972.5</v>
          </cell>
        </row>
        <row r="567">
          <cell r="G567">
            <v>7202</v>
          </cell>
          <cell r="L567">
            <v>15420.300000000001</v>
          </cell>
        </row>
        <row r="568">
          <cell r="G568">
            <v>7202</v>
          </cell>
          <cell r="L568">
            <v>63000</v>
          </cell>
        </row>
        <row r="569">
          <cell r="G569">
            <v>7202</v>
          </cell>
          <cell r="L569">
            <v>66072.3</v>
          </cell>
        </row>
        <row r="570">
          <cell r="G570">
            <v>7203</v>
          </cell>
          <cell r="L570">
            <v>4961.25</v>
          </cell>
        </row>
        <row r="571">
          <cell r="G571">
            <v>7203</v>
          </cell>
          <cell r="L571">
            <v>5250</v>
          </cell>
        </row>
        <row r="572">
          <cell r="G572">
            <v>7203</v>
          </cell>
          <cell r="L572">
            <v>2283.75</v>
          </cell>
        </row>
        <row r="573">
          <cell r="G573">
            <v>7203</v>
          </cell>
          <cell r="L573">
            <v>2976.75</v>
          </cell>
        </row>
        <row r="574">
          <cell r="G574">
            <v>7203</v>
          </cell>
          <cell r="L574">
            <v>5040</v>
          </cell>
        </row>
        <row r="575">
          <cell r="G575">
            <v>7203</v>
          </cell>
          <cell r="L575">
            <v>10500</v>
          </cell>
        </row>
        <row r="576">
          <cell r="G576">
            <v>7203</v>
          </cell>
          <cell r="L576">
            <v>12600</v>
          </cell>
        </row>
        <row r="577">
          <cell r="G577">
            <v>7203</v>
          </cell>
          <cell r="L577">
            <v>3090.15</v>
          </cell>
        </row>
        <row r="578">
          <cell r="G578">
            <v>7203</v>
          </cell>
          <cell r="L578">
            <v>9450</v>
          </cell>
        </row>
        <row r="579">
          <cell r="G579">
            <v>7203</v>
          </cell>
          <cell r="L579">
            <v>6300</v>
          </cell>
        </row>
        <row r="580">
          <cell r="G580">
            <v>7203</v>
          </cell>
          <cell r="L580">
            <v>6691.6500000000005</v>
          </cell>
        </row>
        <row r="581">
          <cell r="G581">
            <v>7203</v>
          </cell>
          <cell r="L581">
            <v>1050</v>
          </cell>
        </row>
        <row r="582">
          <cell r="G582">
            <v>7203</v>
          </cell>
          <cell r="L582">
            <v>13650</v>
          </cell>
        </row>
        <row r="583">
          <cell r="G583">
            <v>7203</v>
          </cell>
          <cell r="L583">
            <v>86651.25</v>
          </cell>
        </row>
        <row r="584">
          <cell r="G584">
            <v>7203</v>
          </cell>
          <cell r="L584">
            <v>36750</v>
          </cell>
        </row>
        <row r="585">
          <cell r="G585">
            <v>7203</v>
          </cell>
          <cell r="L585">
            <v>101980.2</v>
          </cell>
        </row>
        <row r="586">
          <cell r="G586">
            <v>7203</v>
          </cell>
          <cell r="L586">
            <v>84000</v>
          </cell>
        </row>
        <row r="587">
          <cell r="G587">
            <v>7203</v>
          </cell>
          <cell r="L587">
            <v>7208.25</v>
          </cell>
        </row>
        <row r="588">
          <cell r="G588">
            <v>7203</v>
          </cell>
          <cell r="L588">
            <v>19416.600000000002</v>
          </cell>
        </row>
        <row r="589">
          <cell r="G589">
            <v>7203</v>
          </cell>
          <cell r="L589">
            <v>197925</v>
          </cell>
        </row>
        <row r="590">
          <cell r="G590">
            <v>7203</v>
          </cell>
          <cell r="L590">
            <v>22038.45</v>
          </cell>
        </row>
        <row r="591">
          <cell r="G591">
            <v>7203</v>
          </cell>
          <cell r="L591">
            <v>73089.45</v>
          </cell>
        </row>
        <row r="592">
          <cell r="G592">
            <v>7203</v>
          </cell>
          <cell r="L592">
            <v>12600</v>
          </cell>
        </row>
        <row r="593">
          <cell r="G593">
            <v>7203</v>
          </cell>
          <cell r="L593">
            <v>12600</v>
          </cell>
        </row>
        <row r="594">
          <cell r="G594">
            <v>7203</v>
          </cell>
          <cell r="L594">
            <v>1695.75</v>
          </cell>
        </row>
        <row r="595">
          <cell r="G595">
            <v>7203</v>
          </cell>
          <cell r="L595">
            <v>78750</v>
          </cell>
        </row>
        <row r="596">
          <cell r="G596">
            <v>7203</v>
          </cell>
          <cell r="L596">
            <v>5694.1500000000005</v>
          </cell>
        </row>
        <row r="597">
          <cell r="G597">
            <v>7203</v>
          </cell>
          <cell r="L597">
            <v>10270.050000000001</v>
          </cell>
        </row>
        <row r="598">
          <cell r="G598">
            <v>7203</v>
          </cell>
          <cell r="L598">
            <v>16456.650000000001</v>
          </cell>
        </row>
        <row r="599">
          <cell r="G599">
            <v>7203</v>
          </cell>
          <cell r="L599">
            <v>35881.65</v>
          </cell>
        </row>
        <row r="600">
          <cell r="G600">
            <v>7203</v>
          </cell>
          <cell r="L600">
            <v>6520.5</v>
          </cell>
        </row>
        <row r="601">
          <cell r="G601">
            <v>7203</v>
          </cell>
          <cell r="L601">
            <v>7698.6</v>
          </cell>
        </row>
        <row r="602">
          <cell r="G602">
            <v>7203</v>
          </cell>
          <cell r="L602">
            <v>2420.25</v>
          </cell>
        </row>
        <row r="603">
          <cell r="G603">
            <v>7203</v>
          </cell>
          <cell r="L603">
            <v>1320.9</v>
          </cell>
        </row>
        <row r="604">
          <cell r="G604">
            <v>7203</v>
          </cell>
          <cell r="L604">
            <v>3301.2000000000003</v>
          </cell>
        </row>
        <row r="605">
          <cell r="G605">
            <v>7203</v>
          </cell>
          <cell r="L605">
            <v>13732.95</v>
          </cell>
        </row>
        <row r="606">
          <cell r="G606">
            <v>7203</v>
          </cell>
          <cell r="L606">
            <v>12375.300000000001</v>
          </cell>
        </row>
        <row r="607">
          <cell r="G607">
            <v>7203</v>
          </cell>
          <cell r="L607">
            <v>5486.25</v>
          </cell>
        </row>
        <row r="608">
          <cell r="G608">
            <v>7203</v>
          </cell>
          <cell r="L608">
            <v>17236.8</v>
          </cell>
        </row>
        <row r="609">
          <cell r="G609">
            <v>7203</v>
          </cell>
          <cell r="L609">
            <v>21000</v>
          </cell>
        </row>
        <row r="610">
          <cell r="G610">
            <v>7203</v>
          </cell>
          <cell r="L610">
            <v>26250</v>
          </cell>
        </row>
        <row r="611">
          <cell r="G611">
            <v>7207</v>
          </cell>
          <cell r="L611">
            <v>150362.1</v>
          </cell>
        </row>
        <row r="612">
          <cell r="G612">
            <v>7207</v>
          </cell>
          <cell r="L612">
            <v>17016.3</v>
          </cell>
        </row>
        <row r="613">
          <cell r="G613">
            <v>7207</v>
          </cell>
          <cell r="L613">
            <v>23396.100000000002</v>
          </cell>
        </row>
        <row r="614">
          <cell r="G614">
            <v>7207</v>
          </cell>
          <cell r="L614">
            <v>24584.7</v>
          </cell>
        </row>
        <row r="615">
          <cell r="G615">
            <v>7207</v>
          </cell>
          <cell r="L615">
            <v>42000</v>
          </cell>
        </row>
        <row r="616">
          <cell r="G616">
            <v>7207</v>
          </cell>
          <cell r="L616">
            <v>52500</v>
          </cell>
        </row>
        <row r="617">
          <cell r="G617">
            <v>7207</v>
          </cell>
          <cell r="L617">
            <v>42000</v>
          </cell>
        </row>
        <row r="618">
          <cell r="G618">
            <v>7207</v>
          </cell>
          <cell r="L618">
            <v>42000</v>
          </cell>
        </row>
        <row r="619">
          <cell r="G619">
            <v>7207</v>
          </cell>
          <cell r="L619">
            <v>55613.25</v>
          </cell>
        </row>
        <row r="620">
          <cell r="G620">
            <v>7207</v>
          </cell>
          <cell r="L620">
            <v>42000</v>
          </cell>
        </row>
        <row r="621">
          <cell r="G621">
            <v>7207</v>
          </cell>
          <cell r="L621">
            <v>15404.550000000001</v>
          </cell>
        </row>
        <row r="622">
          <cell r="G622">
            <v>7207</v>
          </cell>
          <cell r="L622">
            <v>6335.7</v>
          </cell>
        </row>
        <row r="623">
          <cell r="G623">
            <v>7207</v>
          </cell>
          <cell r="L623">
            <v>188279.7</v>
          </cell>
        </row>
        <row r="624">
          <cell r="G624">
            <v>7207</v>
          </cell>
          <cell r="L624">
            <v>23562</v>
          </cell>
        </row>
        <row r="625">
          <cell r="G625">
            <v>7207</v>
          </cell>
          <cell r="L625">
            <v>79843.05</v>
          </cell>
        </row>
        <row r="626">
          <cell r="G626">
            <v>7207</v>
          </cell>
          <cell r="L626">
            <v>10212.300000000001</v>
          </cell>
        </row>
        <row r="627">
          <cell r="G627">
            <v>7207</v>
          </cell>
          <cell r="L627">
            <v>11088</v>
          </cell>
        </row>
        <row r="628">
          <cell r="G628">
            <v>7207</v>
          </cell>
          <cell r="L628">
            <v>20692.350000000002</v>
          </cell>
        </row>
        <row r="629">
          <cell r="G629">
            <v>7207</v>
          </cell>
          <cell r="L629">
            <v>23760.45</v>
          </cell>
        </row>
        <row r="630">
          <cell r="G630">
            <v>7207</v>
          </cell>
          <cell r="L630">
            <v>34650</v>
          </cell>
        </row>
        <row r="631">
          <cell r="G631">
            <v>7207</v>
          </cell>
          <cell r="L631">
            <v>63906.15</v>
          </cell>
        </row>
        <row r="632">
          <cell r="G632">
            <v>7207</v>
          </cell>
          <cell r="L632">
            <v>40737.9</v>
          </cell>
        </row>
        <row r="633">
          <cell r="G633">
            <v>7207</v>
          </cell>
          <cell r="L633">
            <v>52500</v>
          </cell>
        </row>
        <row r="634">
          <cell r="G634">
            <v>7207</v>
          </cell>
          <cell r="L634">
            <v>210000</v>
          </cell>
        </row>
        <row r="635">
          <cell r="G635">
            <v>7208</v>
          </cell>
          <cell r="L635">
            <v>6162.45</v>
          </cell>
        </row>
        <row r="636">
          <cell r="G636">
            <v>7208</v>
          </cell>
          <cell r="L636">
            <v>4904.55</v>
          </cell>
        </row>
        <row r="637">
          <cell r="G637">
            <v>7208</v>
          </cell>
          <cell r="L637">
            <v>2801.4</v>
          </cell>
        </row>
        <row r="638">
          <cell r="G638">
            <v>7208</v>
          </cell>
          <cell r="L638">
            <v>6300</v>
          </cell>
        </row>
        <row r="639">
          <cell r="G639">
            <v>7208</v>
          </cell>
          <cell r="L639">
            <v>8400</v>
          </cell>
        </row>
        <row r="640">
          <cell r="G640">
            <v>7208</v>
          </cell>
          <cell r="L640">
            <v>8400</v>
          </cell>
        </row>
        <row r="641">
          <cell r="G641">
            <v>7208</v>
          </cell>
          <cell r="L641">
            <v>4725</v>
          </cell>
        </row>
        <row r="642">
          <cell r="G642">
            <v>7208</v>
          </cell>
          <cell r="L642">
            <v>7350</v>
          </cell>
        </row>
        <row r="643">
          <cell r="G643">
            <v>7208</v>
          </cell>
          <cell r="L643">
            <v>35857.5</v>
          </cell>
        </row>
        <row r="644">
          <cell r="G644">
            <v>7208</v>
          </cell>
          <cell r="L644">
            <v>15750</v>
          </cell>
        </row>
        <row r="645">
          <cell r="G645">
            <v>7208</v>
          </cell>
          <cell r="L645">
            <v>4898.25</v>
          </cell>
        </row>
        <row r="646">
          <cell r="G646">
            <v>7208</v>
          </cell>
          <cell r="L646">
            <v>7575.75</v>
          </cell>
        </row>
        <row r="647">
          <cell r="G647">
            <v>7208</v>
          </cell>
          <cell r="L647">
            <v>10500</v>
          </cell>
        </row>
        <row r="648">
          <cell r="G648">
            <v>7208</v>
          </cell>
          <cell r="L648">
            <v>5486.25</v>
          </cell>
        </row>
        <row r="649">
          <cell r="G649">
            <v>7208</v>
          </cell>
          <cell r="L649">
            <v>6256.95</v>
          </cell>
        </row>
        <row r="650">
          <cell r="G650">
            <v>7208</v>
          </cell>
          <cell r="L650">
            <v>6978.3</v>
          </cell>
        </row>
        <row r="651">
          <cell r="G651">
            <v>7208</v>
          </cell>
          <cell r="L651">
            <v>1312.5</v>
          </cell>
        </row>
        <row r="652">
          <cell r="G652">
            <v>7208</v>
          </cell>
          <cell r="L652">
            <v>9006.9</v>
          </cell>
        </row>
        <row r="653">
          <cell r="G653">
            <v>7208</v>
          </cell>
          <cell r="L653">
            <v>21000</v>
          </cell>
        </row>
        <row r="654">
          <cell r="G654">
            <v>2707</v>
          </cell>
          <cell r="L654">
            <v>472500</v>
          </cell>
        </row>
        <row r="655">
          <cell r="G655">
            <v>2709</v>
          </cell>
          <cell r="L655">
            <v>385875</v>
          </cell>
        </row>
        <row r="656">
          <cell r="G656">
            <v>2711</v>
          </cell>
          <cell r="L656">
            <v>385875</v>
          </cell>
        </row>
        <row r="657">
          <cell r="G657">
            <v>1501</v>
          </cell>
          <cell r="L657">
            <v>1747872</v>
          </cell>
        </row>
        <row r="658">
          <cell r="G658">
            <v>1503</v>
          </cell>
          <cell r="L658">
            <v>280350</v>
          </cell>
        </row>
        <row r="659">
          <cell r="G659">
            <v>1503</v>
          </cell>
          <cell r="L659">
            <v>94500</v>
          </cell>
        </row>
        <row r="660">
          <cell r="G660">
            <v>1503</v>
          </cell>
          <cell r="L660">
            <v>220500</v>
          </cell>
        </row>
        <row r="661">
          <cell r="L661">
            <v>1039564281.4479969</v>
          </cell>
        </row>
        <row r="662">
          <cell r="L662">
            <v>225257252.55200315</v>
          </cell>
        </row>
        <row r="663">
          <cell r="L663">
            <v>-6085020.5520031452</v>
          </cell>
        </row>
        <row r="664">
          <cell r="L664">
            <v>6085020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stión"/>
      <sheetName val="Base"/>
      <sheetName val="AVANCE SHCP"/>
      <sheetName val="Remuneraciones"/>
      <sheetName val="Siweb"/>
      <sheetName val="PRESUPUESTAL"/>
      <sheetName val="comprobación"/>
      <sheetName val="laminas "/>
      <sheetName val="Hoja1"/>
      <sheetName val="Hoja2"/>
    </sheetNames>
    <sheetDataSet>
      <sheetData sheetId="0"/>
      <sheetData sheetId="1">
        <row r="1">
          <cell r="G1" t="str">
            <v>CCCTAP</v>
          </cell>
          <cell r="N1" t="str">
            <v>CCEJEM</v>
          </cell>
        </row>
        <row r="2">
          <cell r="N2">
            <v>0</v>
          </cell>
        </row>
        <row r="3">
          <cell r="N3">
            <v>160000</v>
          </cell>
        </row>
        <row r="4">
          <cell r="N4">
            <v>16610</v>
          </cell>
        </row>
        <row r="5">
          <cell r="N5">
            <v>103.45</v>
          </cell>
        </row>
        <row r="6">
          <cell r="N6">
            <v>6439.15</v>
          </cell>
        </row>
        <row r="7">
          <cell r="N7">
            <v>97084.11</v>
          </cell>
        </row>
        <row r="8">
          <cell r="N8">
            <v>0</v>
          </cell>
        </row>
        <row r="9">
          <cell r="N9">
            <v>12153.91</v>
          </cell>
        </row>
        <row r="10">
          <cell r="N10">
            <v>237.07</v>
          </cell>
        </row>
        <row r="11">
          <cell r="N11">
            <v>0</v>
          </cell>
        </row>
        <row r="12">
          <cell r="N12">
            <v>44.66</v>
          </cell>
        </row>
        <row r="13">
          <cell r="N13">
            <v>256613.23</v>
          </cell>
        </row>
        <row r="14">
          <cell r="N14">
            <v>0</v>
          </cell>
        </row>
        <row r="15">
          <cell r="N15">
            <v>0</v>
          </cell>
        </row>
        <row r="16">
          <cell r="N16">
            <v>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8773.7999999999993</v>
          </cell>
        </row>
        <row r="20">
          <cell r="N20">
            <v>0</v>
          </cell>
        </row>
        <row r="21">
          <cell r="N21">
            <v>4688.6000000000004</v>
          </cell>
        </row>
        <row r="22">
          <cell r="N22">
            <v>0</v>
          </cell>
        </row>
        <row r="23">
          <cell r="N23">
            <v>100440</v>
          </cell>
        </row>
        <row r="24">
          <cell r="N24">
            <v>0</v>
          </cell>
        </row>
        <row r="25">
          <cell r="N25">
            <v>0</v>
          </cell>
        </row>
        <row r="26">
          <cell r="N26">
            <v>0</v>
          </cell>
        </row>
        <row r="27">
          <cell r="N27">
            <v>0</v>
          </cell>
        </row>
        <row r="28">
          <cell r="N28">
            <v>0</v>
          </cell>
        </row>
        <row r="29">
          <cell r="N29">
            <v>20000</v>
          </cell>
        </row>
        <row r="30">
          <cell r="N30">
            <v>-210000</v>
          </cell>
        </row>
        <row r="31">
          <cell r="N31">
            <v>330000</v>
          </cell>
        </row>
        <row r="32">
          <cell r="N32">
            <v>0</v>
          </cell>
        </row>
        <row r="33">
          <cell r="N33">
            <v>0</v>
          </cell>
        </row>
        <row r="34">
          <cell r="N34">
            <v>0</v>
          </cell>
        </row>
        <row r="35">
          <cell r="N35">
            <v>0</v>
          </cell>
        </row>
        <row r="36">
          <cell r="N36">
            <v>16065</v>
          </cell>
        </row>
        <row r="37">
          <cell r="N37">
            <v>0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20324.419999999998</v>
          </cell>
        </row>
        <row r="45">
          <cell r="N45">
            <v>0</v>
          </cell>
        </row>
        <row r="46">
          <cell r="N46">
            <v>0</v>
          </cell>
        </row>
        <row r="47">
          <cell r="N47">
            <v>0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100000</v>
          </cell>
        </row>
        <row r="51">
          <cell r="N51">
            <v>0</v>
          </cell>
        </row>
        <row r="52">
          <cell r="N52">
            <v>330000</v>
          </cell>
        </row>
        <row r="53">
          <cell r="N53">
            <v>0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0</v>
          </cell>
        </row>
        <row r="57">
          <cell r="N57">
            <v>0</v>
          </cell>
        </row>
        <row r="58">
          <cell r="N58">
            <v>33444.44</v>
          </cell>
        </row>
        <row r="59">
          <cell r="N59">
            <v>2133142.71</v>
          </cell>
        </row>
        <row r="60">
          <cell r="N60">
            <v>16814.3</v>
          </cell>
        </row>
        <row r="61">
          <cell r="N61">
            <v>45450</v>
          </cell>
        </row>
        <row r="62">
          <cell r="N62">
            <v>72416.039999999994</v>
          </cell>
        </row>
        <row r="63">
          <cell r="N63">
            <v>0</v>
          </cell>
        </row>
        <row r="64">
          <cell r="N64">
            <v>49980</v>
          </cell>
        </row>
        <row r="65">
          <cell r="N65">
            <v>0</v>
          </cell>
        </row>
        <row r="66">
          <cell r="N66">
            <v>142725.6</v>
          </cell>
        </row>
        <row r="67">
          <cell r="N67">
            <v>54700</v>
          </cell>
        </row>
        <row r="68">
          <cell r="N68">
            <v>35537.5</v>
          </cell>
        </row>
        <row r="69">
          <cell r="N69">
            <v>248.28</v>
          </cell>
        </row>
        <row r="70">
          <cell r="N70">
            <v>0</v>
          </cell>
        </row>
        <row r="71">
          <cell r="N71">
            <v>6288</v>
          </cell>
        </row>
        <row r="72">
          <cell r="N72">
            <v>40400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  <row r="77">
          <cell r="N77">
            <v>0</v>
          </cell>
        </row>
        <row r="78">
          <cell r="N78">
            <v>9000</v>
          </cell>
        </row>
        <row r="79">
          <cell r="N79">
            <v>39300.449999999997</v>
          </cell>
        </row>
        <row r="80">
          <cell r="N80">
            <v>10890</v>
          </cell>
        </row>
        <row r="81">
          <cell r="N81">
            <v>831</v>
          </cell>
        </row>
        <row r="82">
          <cell r="N82">
            <v>0</v>
          </cell>
        </row>
        <row r="83">
          <cell r="N83">
            <v>0</v>
          </cell>
        </row>
        <row r="84">
          <cell r="N84">
            <v>0</v>
          </cell>
        </row>
        <row r="85">
          <cell r="N85">
            <v>0</v>
          </cell>
        </row>
        <row r="86">
          <cell r="N86">
            <v>11763</v>
          </cell>
        </row>
        <row r="87">
          <cell r="N87">
            <v>2023.03</v>
          </cell>
        </row>
        <row r="88">
          <cell r="N88">
            <v>130174.08</v>
          </cell>
        </row>
        <row r="89">
          <cell r="N89">
            <v>16814.72</v>
          </cell>
        </row>
        <row r="90">
          <cell r="N90">
            <v>0</v>
          </cell>
        </row>
        <row r="91">
          <cell r="N91">
            <v>3304.99</v>
          </cell>
        </row>
        <row r="92">
          <cell r="N92">
            <v>0</v>
          </cell>
        </row>
        <row r="93">
          <cell r="N93">
            <v>0</v>
          </cell>
        </row>
        <row r="94">
          <cell r="N94">
            <v>40</v>
          </cell>
        </row>
        <row r="95">
          <cell r="N95">
            <v>2166</v>
          </cell>
        </row>
        <row r="96">
          <cell r="N96">
            <v>0</v>
          </cell>
        </row>
        <row r="97">
          <cell r="N97">
            <v>1314.04</v>
          </cell>
        </row>
        <row r="98">
          <cell r="N98">
            <v>0</v>
          </cell>
        </row>
        <row r="99">
          <cell r="N99">
            <v>330000</v>
          </cell>
        </row>
        <row r="100">
          <cell r="N100">
            <v>0</v>
          </cell>
        </row>
        <row r="101">
          <cell r="N101">
            <v>0</v>
          </cell>
        </row>
        <row r="102">
          <cell r="N102">
            <v>0</v>
          </cell>
        </row>
        <row r="103">
          <cell r="N103">
            <v>27720</v>
          </cell>
        </row>
        <row r="104">
          <cell r="N104">
            <v>0</v>
          </cell>
        </row>
        <row r="105">
          <cell r="N105">
            <v>0</v>
          </cell>
        </row>
        <row r="106">
          <cell r="N106">
            <v>0</v>
          </cell>
        </row>
        <row r="107">
          <cell r="N107">
            <v>0</v>
          </cell>
        </row>
        <row r="108">
          <cell r="N108">
            <v>0</v>
          </cell>
        </row>
        <row r="109">
          <cell r="N109">
            <v>206.9</v>
          </cell>
        </row>
        <row r="110">
          <cell r="N110">
            <v>0</v>
          </cell>
        </row>
        <row r="111">
          <cell r="N111">
            <v>0</v>
          </cell>
        </row>
        <row r="112">
          <cell r="N112">
            <v>5445</v>
          </cell>
        </row>
        <row r="113">
          <cell r="N113">
            <v>0</v>
          </cell>
        </row>
        <row r="114">
          <cell r="N114">
            <v>0</v>
          </cell>
        </row>
        <row r="115">
          <cell r="N115">
            <v>0</v>
          </cell>
        </row>
        <row r="116">
          <cell r="N116">
            <v>0</v>
          </cell>
        </row>
        <row r="117">
          <cell r="N117">
            <v>17700</v>
          </cell>
        </row>
        <row r="118">
          <cell r="N118">
            <v>62090</v>
          </cell>
        </row>
        <row r="119">
          <cell r="N119">
            <v>26953.360000000001</v>
          </cell>
        </row>
        <row r="120">
          <cell r="N120">
            <v>5238.12</v>
          </cell>
        </row>
        <row r="121">
          <cell r="N121">
            <v>9404</v>
          </cell>
        </row>
        <row r="122">
          <cell r="N122">
            <v>14412.31</v>
          </cell>
        </row>
        <row r="123">
          <cell r="N123">
            <v>0</v>
          </cell>
        </row>
        <row r="124">
          <cell r="N124">
            <v>2402.59</v>
          </cell>
        </row>
        <row r="125">
          <cell r="N125">
            <v>0</v>
          </cell>
        </row>
        <row r="126">
          <cell r="N126">
            <v>22185.25</v>
          </cell>
        </row>
        <row r="127">
          <cell r="N127">
            <v>0</v>
          </cell>
        </row>
        <row r="128">
          <cell r="N128">
            <v>3218.11</v>
          </cell>
        </row>
        <row r="129">
          <cell r="N129">
            <v>1678.66</v>
          </cell>
        </row>
        <row r="130">
          <cell r="N130">
            <v>16400</v>
          </cell>
        </row>
        <row r="131">
          <cell r="N131">
            <v>0</v>
          </cell>
        </row>
        <row r="132">
          <cell r="N132">
            <v>0</v>
          </cell>
        </row>
        <row r="133">
          <cell r="N133">
            <v>22047.86</v>
          </cell>
        </row>
        <row r="134">
          <cell r="N134">
            <v>6359</v>
          </cell>
        </row>
        <row r="135">
          <cell r="N135">
            <v>0</v>
          </cell>
        </row>
        <row r="136">
          <cell r="N136">
            <v>0</v>
          </cell>
        </row>
        <row r="137">
          <cell r="N137">
            <v>0</v>
          </cell>
        </row>
        <row r="138">
          <cell r="N138">
            <v>0</v>
          </cell>
        </row>
        <row r="139">
          <cell r="N139">
            <v>1535.03</v>
          </cell>
        </row>
        <row r="140">
          <cell r="N140">
            <v>249.99</v>
          </cell>
        </row>
        <row r="141">
          <cell r="N141">
            <v>900</v>
          </cell>
        </row>
        <row r="142">
          <cell r="N142">
            <v>0</v>
          </cell>
        </row>
        <row r="143">
          <cell r="N143">
            <v>0</v>
          </cell>
        </row>
        <row r="144">
          <cell r="N144">
            <v>15585</v>
          </cell>
        </row>
        <row r="145">
          <cell r="N145">
            <v>0</v>
          </cell>
        </row>
        <row r="146">
          <cell r="N146">
            <v>1953.35</v>
          </cell>
        </row>
        <row r="147">
          <cell r="N147">
            <v>0</v>
          </cell>
        </row>
        <row r="148">
          <cell r="N148">
            <v>0</v>
          </cell>
        </row>
        <row r="149">
          <cell r="N149">
            <v>0</v>
          </cell>
        </row>
        <row r="150">
          <cell r="N150">
            <v>-300000</v>
          </cell>
        </row>
        <row r="151">
          <cell r="N151">
            <v>0</v>
          </cell>
        </row>
        <row r="152">
          <cell r="N152">
            <v>0</v>
          </cell>
        </row>
        <row r="153">
          <cell r="N153">
            <v>158102.74</v>
          </cell>
        </row>
        <row r="154">
          <cell r="N154">
            <v>8145.58</v>
          </cell>
        </row>
        <row r="155">
          <cell r="N155">
            <v>0</v>
          </cell>
        </row>
        <row r="156">
          <cell r="N156">
            <v>5665.42</v>
          </cell>
        </row>
        <row r="157">
          <cell r="N157">
            <v>0</v>
          </cell>
        </row>
        <row r="158">
          <cell r="N158">
            <v>0</v>
          </cell>
        </row>
        <row r="159">
          <cell r="N159">
            <v>0</v>
          </cell>
        </row>
        <row r="160">
          <cell r="N160">
            <v>18164.38</v>
          </cell>
        </row>
        <row r="161">
          <cell r="N161">
            <v>0</v>
          </cell>
        </row>
        <row r="162">
          <cell r="N162">
            <v>0</v>
          </cell>
        </row>
        <row r="163">
          <cell r="N163">
            <v>5452</v>
          </cell>
        </row>
        <row r="164">
          <cell r="N164">
            <v>1163.7</v>
          </cell>
        </row>
        <row r="165">
          <cell r="N165">
            <v>779617.9</v>
          </cell>
        </row>
        <row r="166">
          <cell r="N166">
            <v>0</v>
          </cell>
        </row>
        <row r="167">
          <cell r="N167">
            <v>0</v>
          </cell>
        </row>
        <row r="168">
          <cell r="N168">
            <v>0</v>
          </cell>
        </row>
        <row r="169">
          <cell r="N169">
            <v>0</v>
          </cell>
        </row>
        <row r="170">
          <cell r="N170">
            <v>0</v>
          </cell>
        </row>
        <row r="171">
          <cell r="N171">
            <v>45125.33</v>
          </cell>
        </row>
        <row r="172">
          <cell r="N172">
            <v>0</v>
          </cell>
        </row>
        <row r="173">
          <cell r="N173">
            <v>0</v>
          </cell>
        </row>
        <row r="174">
          <cell r="N174">
            <v>0</v>
          </cell>
        </row>
        <row r="175">
          <cell r="N175">
            <v>2375</v>
          </cell>
        </row>
        <row r="176">
          <cell r="N176">
            <v>0</v>
          </cell>
        </row>
        <row r="177">
          <cell r="N177">
            <v>1144.6400000000001</v>
          </cell>
        </row>
        <row r="178">
          <cell r="N178">
            <v>29047</v>
          </cell>
        </row>
        <row r="179">
          <cell r="N179">
            <v>0</v>
          </cell>
        </row>
        <row r="180">
          <cell r="N180">
            <v>0</v>
          </cell>
        </row>
        <row r="181">
          <cell r="N181">
            <v>0</v>
          </cell>
        </row>
        <row r="182">
          <cell r="N182">
            <v>0</v>
          </cell>
        </row>
        <row r="183">
          <cell r="N183">
            <v>0</v>
          </cell>
        </row>
        <row r="184">
          <cell r="N184">
            <v>0</v>
          </cell>
        </row>
        <row r="185">
          <cell r="N185">
            <v>0</v>
          </cell>
        </row>
        <row r="186">
          <cell r="N186">
            <v>0</v>
          </cell>
        </row>
        <row r="187">
          <cell r="N187">
            <v>0</v>
          </cell>
        </row>
        <row r="188">
          <cell r="N188">
            <v>0</v>
          </cell>
        </row>
        <row r="189">
          <cell r="N189">
            <v>0</v>
          </cell>
        </row>
        <row r="190">
          <cell r="N190">
            <v>0</v>
          </cell>
        </row>
        <row r="191">
          <cell r="N191">
            <v>0</v>
          </cell>
        </row>
        <row r="192">
          <cell r="N192">
            <v>0</v>
          </cell>
        </row>
        <row r="193">
          <cell r="N193">
            <v>0</v>
          </cell>
        </row>
        <row r="194">
          <cell r="N194">
            <v>0</v>
          </cell>
        </row>
        <row r="195">
          <cell r="N195">
            <v>0</v>
          </cell>
        </row>
        <row r="196">
          <cell r="N196">
            <v>0</v>
          </cell>
        </row>
        <row r="197">
          <cell r="N197">
            <v>330000</v>
          </cell>
        </row>
        <row r="198">
          <cell r="N198">
            <v>9815.68</v>
          </cell>
        </row>
        <row r="199">
          <cell r="N199">
            <v>0</v>
          </cell>
        </row>
        <row r="200">
          <cell r="N200">
            <v>11813.6</v>
          </cell>
        </row>
        <row r="201">
          <cell r="N201">
            <v>2185.73</v>
          </cell>
        </row>
        <row r="202">
          <cell r="N202">
            <v>0</v>
          </cell>
        </row>
        <row r="203">
          <cell r="N203">
            <v>0</v>
          </cell>
        </row>
        <row r="204">
          <cell r="N204">
            <v>12</v>
          </cell>
        </row>
        <row r="205">
          <cell r="N205">
            <v>2880.9</v>
          </cell>
        </row>
        <row r="206">
          <cell r="N206">
            <v>0</v>
          </cell>
        </row>
        <row r="207">
          <cell r="N207">
            <v>0</v>
          </cell>
        </row>
        <row r="208">
          <cell r="N208">
            <v>0</v>
          </cell>
        </row>
        <row r="209">
          <cell r="N209">
            <v>0</v>
          </cell>
        </row>
        <row r="210">
          <cell r="N210">
            <v>54272.72</v>
          </cell>
        </row>
        <row r="211">
          <cell r="N211">
            <v>0</v>
          </cell>
        </row>
        <row r="212">
          <cell r="N212">
            <v>332.76</v>
          </cell>
        </row>
        <row r="213">
          <cell r="N213">
            <v>1661</v>
          </cell>
        </row>
        <row r="214">
          <cell r="N214">
            <v>0</v>
          </cell>
        </row>
        <row r="215">
          <cell r="N215">
            <v>0</v>
          </cell>
        </row>
        <row r="216">
          <cell r="N216">
            <v>0</v>
          </cell>
        </row>
        <row r="217">
          <cell r="N217">
            <v>0</v>
          </cell>
        </row>
        <row r="218">
          <cell r="N218">
            <v>0</v>
          </cell>
        </row>
        <row r="219">
          <cell r="N219">
            <v>25540</v>
          </cell>
        </row>
        <row r="220">
          <cell r="N220">
            <v>0</v>
          </cell>
        </row>
        <row r="221">
          <cell r="N221">
            <v>11364.95</v>
          </cell>
        </row>
        <row r="222">
          <cell r="N222">
            <v>5991.61</v>
          </cell>
        </row>
        <row r="223">
          <cell r="N223">
            <v>0</v>
          </cell>
        </row>
        <row r="224">
          <cell r="N224">
            <v>0</v>
          </cell>
        </row>
        <row r="225">
          <cell r="N225">
            <v>1505.3</v>
          </cell>
        </row>
        <row r="226">
          <cell r="N226">
            <v>0</v>
          </cell>
        </row>
        <row r="227">
          <cell r="N227">
            <v>3000</v>
          </cell>
        </row>
        <row r="228">
          <cell r="N228">
            <v>0</v>
          </cell>
        </row>
        <row r="229">
          <cell r="N229">
            <v>3223</v>
          </cell>
        </row>
        <row r="230">
          <cell r="N230">
            <v>0</v>
          </cell>
        </row>
        <row r="231">
          <cell r="N231">
            <v>0</v>
          </cell>
        </row>
        <row r="232">
          <cell r="N232">
            <v>0</v>
          </cell>
        </row>
        <row r="233">
          <cell r="N233">
            <v>104465</v>
          </cell>
        </row>
        <row r="234">
          <cell r="N234">
            <v>0</v>
          </cell>
        </row>
        <row r="235">
          <cell r="N235">
            <v>28697.86</v>
          </cell>
        </row>
        <row r="236">
          <cell r="N236">
            <v>13472.7</v>
          </cell>
        </row>
        <row r="237">
          <cell r="N237">
            <v>0</v>
          </cell>
        </row>
        <row r="238">
          <cell r="N238">
            <v>1279.02</v>
          </cell>
        </row>
        <row r="239">
          <cell r="N239">
            <v>44.83</v>
          </cell>
        </row>
        <row r="240">
          <cell r="N240">
            <v>0</v>
          </cell>
        </row>
        <row r="241">
          <cell r="N241">
            <v>9464.3700000000008</v>
          </cell>
        </row>
        <row r="242">
          <cell r="N242">
            <v>0</v>
          </cell>
        </row>
        <row r="243">
          <cell r="N243">
            <v>0</v>
          </cell>
        </row>
        <row r="244">
          <cell r="N244">
            <v>0</v>
          </cell>
        </row>
        <row r="245">
          <cell r="N245">
            <v>30388.07</v>
          </cell>
        </row>
        <row r="246">
          <cell r="N246">
            <v>8306.6200000000008</v>
          </cell>
        </row>
        <row r="247">
          <cell r="N247">
            <v>1726.02</v>
          </cell>
        </row>
        <row r="248">
          <cell r="N248">
            <v>10172.49</v>
          </cell>
        </row>
        <row r="249">
          <cell r="N249">
            <v>1403.41</v>
          </cell>
        </row>
        <row r="250">
          <cell r="N250">
            <v>34.479999999999997</v>
          </cell>
        </row>
        <row r="251">
          <cell r="N251">
            <v>30893.5</v>
          </cell>
        </row>
        <row r="252">
          <cell r="N252">
            <v>20360.8</v>
          </cell>
        </row>
        <row r="253">
          <cell r="N253">
            <v>8395.74</v>
          </cell>
        </row>
        <row r="254">
          <cell r="N254">
            <v>0</v>
          </cell>
        </row>
        <row r="255">
          <cell r="N255">
            <v>796.56</v>
          </cell>
        </row>
        <row r="256">
          <cell r="N256">
            <v>0</v>
          </cell>
        </row>
        <row r="257">
          <cell r="N257">
            <v>0</v>
          </cell>
        </row>
        <row r="258">
          <cell r="N258">
            <v>0</v>
          </cell>
        </row>
        <row r="259">
          <cell r="N259">
            <v>29553.34</v>
          </cell>
        </row>
        <row r="260">
          <cell r="N260">
            <v>9393.58</v>
          </cell>
        </row>
        <row r="261">
          <cell r="N261">
            <v>0</v>
          </cell>
        </row>
        <row r="262">
          <cell r="N262">
            <v>14760</v>
          </cell>
        </row>
        <row r="263">
          <cell r="N263">
            <v>0</v>
          </cell>
        </row>
        <row r="264">
          <cell r="N264">
            <v>0</v>
          </cell>
        </row>
        <row r="265">
          <cell r="N265">
            <v>1711.59</v>
          </cell>
        </row>
        <row r="266">
          <cell r="N266">
            <v>0</v>
          </cell>
        </row>
        <row r="267">
          <cell r="N267">
            <v>9766.9599999999991</v>
          </cell>
        </row>
        <row r="268">
          <cell r="N268">
            <v>0</v>
          </cell>
        </row>
        <row r="269">
          <cell r="N269">
            <v>0</v>
          </cell>
        </row>
        <row r="270">
          <cell r="N270">
            <v>6863.48</v>
          </cell>
        </row>
        <row r="271">
          <cell r="N271">
            <v>0</v>
          </cell>
        </row>
        <row r="272">
          <cell r="N272">
            <v>2573.36</v>
          </cell>
        </row>
        <row r="273">
          <cell r="N273">
            <v>0</v>
          </cell>
        </row>
        <row r="274">
          <cell r="N274">
            <v>0</v>
          </cell>
        </row>
        <row r="275">
          <cell r="N275">
            <v>0</v>
          </cell>
        </row>
        <row r="276">
          <cell r="N276">
            <v>0</v>
          </cell>
        </row>
        <row r="277">
          <cell r="N277">
            <v>0</v>
          </cell>
        </row>
        <row r="278">
          <cell r="N278">
            <v>0</v>
          </cell>
        </row>
        <row r="279">
          <cell r="N279">
            <v>0</v>
          </cell>
        </row>
        <row r="280">
          <cell r="N280">
            <v>2690.49</v>
          </cell>
        </row>
        <row r="281">
          <cell r="N281">
            <v>0</v>
          </cell>
        </row>
        <row r="282">
          <cell r="N282">
            <v>-9677.5</v>
          </cell>
        </row>
        <row r="283">
          <cell r="N283">
            <v>0</v>
          </cell>
        </row>
        <row r="284">
          <cell r="N284">
            <v>0</v>
          </cell>
        </row>
        <row r="285">
          <cell r="N285">
            <v>0</v>
          </cell>
        </row>
        <row r="286">
          <cell r="N286">
            <v>0</v>
          </cell>
        </row>
        <row r="287">
          <cell r="N287">
            <v>417.24</v>
          </cell>
        </row>
        <row r="288">
          <cell r="N288">
            <v>3033.01</v>
          </cell>
        </row>
        <row r="289">
          <cell r="N289">
            <v>0</v>
          </cell>
        </row>
        <row r="290">
          <cell r="N290">
            <v>0</v>
          </cell>
        </row>
        <row r="291">
          <cell r="N291">
            <v>0</v>
          </cell>
        </row>
        <row r="292">
          <cell r="N292">
            <v>1572.43</v>
          </cell>
        </row>
        <row r="293">
          <cell r="N293">
            <v>0</v>
          </cell>
        </row>
        <row r="294">
          <cell r="N294">
            <v>0</v>
          </cell>
        </row>
        <row r="295">
          <cell r="N295">
            <v>0</v>
          </cell>
        </row>
        <row r="296">
          <cell r="N296">
            <v>0</v>
          </cell>
        </row>
        <row r="297">
          <cell r="N297">
            <v>3359.2</v>
          </cell>
        </row>
        <row r="298">
          <cell r="N298">
            <v>933</v>
          </cell>
        </row>
        <row r="299">
          <cell r="N299">
            <v>0</v>
          </cell>
        </row>
        <row r="300">
          <cell r="N300">
            <v>0</v>
          </cell>
        </row>
        <row r="301">
          <cell r="N301">
            <v>0</v>
          </cell>
        </row>
        <row r="302">
          <cell r="N302">
            <v>0</v>
          </cell>
        </row>
        <row r="303">
          <cell r="N303">
            <v>0</v>
          </cell>
        </row>
        <row r="304">
          <cell r="N304">
            <v>8820</v>
          </cell>
        </row>
        <row r="305">
          <cell r="N305">
            <v>0</v>
          </cell>
        </row>
        <row r="306">
          <cell r="N306">
            <v>0</v>
          </cell>
        </row>
        <row r="307">
          <cell r="N307">
            <v>0</v>
          </cell>
        </row>
        <row r="308">
          <cell r="N308">
            <v>0</v>
          </cell>
        </row>
        <row r="309">
          <cell r="N309">
            <v>0</v>
          </cell>
        </row>
        <row r="310">
          <cell r="N310">
            <v>0</v>
          </cell>
        </row>
        <row r="311">
          <cell r="N311">
            <v>0</v>
          </cell>
        </row>
        <row r="312">
          <cell r="N312">
            <v>1619.99</v>
          </cell>
        </row>
        <row r="313">
          <cell r="N313">
            <v>0</v>
          </cell>
        </row>
        <row r="314">
          <cell r="N314">
            <v>0</v>
          </cell>
        </row>
        <row r="315">
          <cell r="N315">
            <v>0</v>
          </cell>
        </row>
        <row r="316">
          <cell r="N316">
            <v>0</v>
          </cell>
        </row>
        <row r="317">
          <cell r="N317">
            <v>0</v>
          </cell>
        </row>
        <row r="318">
          <cell r="N318">
            <v>0</v>
          </cell>
        </row>
        <row r="319">
          <cell r="N319">
            <v>0</v>
          </cell>
        </row>
        <row r="320">
          <cell r="N320">
            <v>0</v>
          </cell>
        </row>
        <row r="321">
          <cell r="N321">
            <v>0</v>
          </cell>
        </row>
        <row r="322">
          <cell r="N322">
            <v>0</v>
          </cell>
        </row>
        <row r="323">
          <cell r="N323">
            <v>0</v>
          </cell>
        </row>
        <row r="324">
          <cell r="N324">
            <v>0</v>
          </cell>
        </row>
        <row r="325">
          <cell r="N325">
            <v>5342</v>
          </cell>
        </row>
        <row r="326">
          <cell r="N326">
            <v>10463.950000000001</v>
          </cell>
        </row>
        <row r="327">
          <cell r="N327">
            <v>1293.0999999999999</v>
          </cell>
        </row>
        <row r="328">
          <cell r="N328">
            <v>0</v>
          </cell>
        </row>
        <row r="329">
          <cell r="N329">
            <v>0</v>
          </cell>
        </row>
        <row r="330">
          <cell r="N330">
            <v>4994.4399999999996</v>
          </cell>
        </row>
        <row r="331">
          <cell r="N331">
            <v>0</v>
          </cell>
        </row>
        <row r="332">
          <cell r="N332">
            <v>0</v>
          </cell>
        </row>
        <row r="333">
          <cell r="N333">
            <v>0</v>
          </cell>
        </row>
        <row r="334">
          <cell r="N334">
            <v>15445.44</v>
          </cell>
        </row>
        <row r="335">
          <cell r="N335">
            <v>1316.08</v>
          </cell>
        </row>
        <row r="336">
          <cell r="N336">
            <v>0</v>
          </cell>
        </row>
        <row r="337">
          <cell r="N337">
            <v>0</v>
          </cell>
        </row>
        <row r="338">
          <cell r="N338">
            <v>1407.2</v>
          </cell>
        </row>
        <row r="339">
          <cell r="N339">
            <v>0</v>
          </cell>
        </row>
        <row r="340">
          <cell r="N340">
            <v>0</v>
          </cell>
        </row>
        <row r="341">
          <cell r="N341">
            <v>0</v>
          </cell>
        </row>
        <row r="342">
          <cell r="N342">
            <v>0</v>
          </cell>
        </row>
        <row r="343">
          <cell r="N343">
            <v>15585</v>
          </cell>
        </row>
        <row r="344">
          <cell r="N344">
            <v>0</v>
          </cell>
        </row>
        <row r="345">
          <cell r="N345">
            <v>745.63</v>
          </cell>
        </row>
        <row r="346">
          <cell r="N346">
            <v>0</v>
          </cell>
        </row>
        <row r="347">
          <cell r="N347">
            <v>0</v>
          </cell>
        </row>
        <row r="348">
          <cell r="N348">
            <v>0</v>
          </cell>
        </row>
        <row r="349">
          <cell r="N349">
            <v>0</v>
          </cell>
        </row>
        <row r="350">
          <cell r="N350">
            <v>0</v>
          </cell>
        </row>
        <row r="351">
          <cell r="N351">
            <v>0</v>
          </cell>
        </row>
        <row r="352">
          <cell r="N352">
            <v>0</v>
          </cell>
        </row>
        <row r="353">
          <cell r="N353">
            <v>0</v>
          </cell>
        </row>
        <row r="354">
          <cell r="N354">
            <v>363904</v>
          </cell>
        </row>
        <row r="355">
          <cell r="N355">
            <v>15625</v>
          </cell>
        </row>
        <row r="356">
          <cell r="N356">
            <v>5008.24</v>
          </cell>
        </row>
        <row r="357">
          <cell r="N357">
            <v>0</v>
          </cell>
        </row>
        <row r="358">
          <cell r="N358">
            <v>48658</v>
          </cell>
        </row>
        <row r="359">
          <cell r="N359">
            <v>10959.82</v>
          </cell>
        </row>
        <row r="360">
          <cell r="N360">
            <v>0</v>
          </cell>
        </row>
        <row r="361">
          <cell r="N361">
            <v>0</v>
          </cell>
        </row>
        <row r="362">
          <cell r="N362">
            <v>0</v>
          </cell>
        </row>
        <row r="363">
          <cell r="N363">
            <v>4050</v>
          </cell>
        </row>
        <row r="364">
          <cell r="N364">
            <v>0</v>
          </cell>
        </row>
        <row r="365">
          <cell r="N365">
            <v>7125</v>
          </cell>
        </row>
        <row r="366">
          <cell r="N366">
            <v>0</v>
          </cell>
        </row>
        <row r="367">
          <cell r="N367">
            <v>1368.5</v>
          </cell>
        </row>
        <row r="368">
          <cell r="N368">
            <v>2586.1999999999998</v>
          </cell>
        </row>
        <row r="369">
          <cell r="N369">
            <v>120</v>
          </cell>
        </row>
        <row r="370">
          <cell r="N370">
            <v>223.71</v>
          </cell>
        </row>
        <row r="371">
          <cell r="N371">
            <v>0</v>
          </cell>
        </row>
        <row r="372">
          <cell r="N372">
            <v>1024.6600000000001</v>
          </cell>
        </row>
        <row r="373">
          <cell r="N373">
            <v>0</v>
          </cell>
        </row>
        <row r="374">
          <cell r="N374">
            <v>0</v>
          </cell>
        </row>
        <row r="375">
          <cell r="N375">
            <v>0</v>
          </cell>
        </row>
        <row r="376">
          <cell r="N376">
            <v>332.14</v>
          </cell>
        </row>
        <row r="377">
          <cell r="N377">
            <v>8766.77</v>
          </cell>
        </row>
        <row r="378">
          <cell r="N378">
            <v>0</v>
          </cell>
        </row>
        <row r="379">
          <cell r="N379">
            <v>0</v>
          </cell>
        </row>
        <row r="380">
          <cell r="N380">
            <v>0</v>
          </cell>
        </row>
        <row r="381">
          <cell r="N381">
            <v>0</v>
          </cell>
        </row>
        <row r="382">
          <cell r="N382">
            <v>179959</v>
          </cell>
        </row>
        <row r="383">
          <cell r="N383">
            <v>31499.86</v>
          </cell>
        </row>
        <row r="384">
          <cell r="N384">
            <v>8616.11</v>
          </cell>
        </row>
        <row r="385">
          <cell r="N385">
            <v>0</v>
          </cell>
        </row>
        <row r="386">
          <cell r="N386">
            <v>0</v>
          </cell>
        </row>
        <row r="387">
          <cell r="N387">
            <v>0</v>
          </cell>
        </row>
        <row r="388">
          <cell r="N388">
            <v>0</v>
          </cell>
        </row>
        <row r="389">
          <cell r="N389">
            <v>1380</v>
          </cell>
        </row>
        <row r="390">
          <cell r="N390">
            <v>0</v>
          </cell>
        </row>
        <row r="391">
          <cell r="N391">
            <v>17472</v>
          </cell>
        </row>
        <row r="392">
          <cell r="N392">
            <v>1268.02</v>
          </cell>
        </row>
        <row r="393">
          <cell r="N393">
            <v>3154</v>
          </cell>
        </row>
        <row r="394">
          <cell r="N394">
            <v>7796.37</v>
          </cell>
        </row>
        <row r="395">
          <cell r="N395">
            <v>0</v>
          </cell>
        </row>
        <row r="396">
          <cell r="N396">
            <v>769.66</v>
          </cell>
        </row>
        <row r="397">
          <cell r="N397">
            <v>0</v>
          </cell>
        </row>
        <row r="398">
          <cell r="N398">
            <v>10700</v>
          </cell>
        </row>
        <row r="399">
          <cell r="N399">
            <v>0</v>
          </cell>
        </row>
        <row r="400">
          <cell r="N400">
            <v>0</v>
          </cell>
        </row>
        <row r="401">
          <cell r="N401">
            <v>2189.25</v>
          </cell>
        </row>
        <row r="402">
          <cell r="N402">
            <v>0</v>
          </cell>
        </row>
        <row r="403">
          <cell r="N403">
            <v>15585</v>
          </cell>
        </row>
        <row r="404">
          <cell r="N404">
            <v>0</v>
          </cell>
        </row>
        <row r="405">
          <cell r="N405">
            <v>0</v>
          </cell>
        </row>
        <row r="406">
          <cell r="N406">
            <v>5304.14</v>
          </cell>
        </row>
        <row r="407">
          <cell r="N407">
            <v>0</v>
          </cell>
        </row>
        <row r="408">
          <cell r="N408">
            <v>0</v>
          </cell>
        </row>
        <row r="409">
          <cell r="N409">
            <v>0</v>
          </cell>
        </row>
        <row r="410">
          <cell r="N410">
            <v>16065</v>
          </cell>
        </row>
        <row r="411">
          <cell r="N411">
            <v>0</v>
          </cell>
        </row>
        <row r="412">
          <cell r="N412">
            <v>0</v>
          </cell>
        </row>
        <row r="413">
          <cell r="N413">
            <v>809.48</v>
          </cell>
        </row>
        <row r="414">
          <cell r="N414">
            <v>0</v>
          </cell>
        </row>
        <row r="415">
          <cell r="N415">
            <v>5000</v>
          </cell>
        </row>
        <row r="416">
          <cell r="N416">
            <v>0</v>
          </cell>
        </row>
        <row r="417">
          <cell r="N417">
            <v>0</v>
          </cell>
        </row>
        <row r="418">
          <cell r="N418">
            <v>0</v>
          </cell>
        </row>
        <row r="419">
          <cell r="N419">
            <v>0</v>
          </cell>
        </row>
        <row r="420">
          <cell r="N420">
            <v>2416.73</v>
          </cell>
        </row>
        <row r="421">
          <cell r="N421">
            <v>0</v>
          </cell>
        </row>
        <row r="422">
          <cell r="N422">
            <v>0</v>
          </cell>
        </row>
        <row r="423">
          <cell r="N423">
            <v>2598.92</v>
          </cell>
        </row>
        <row r="424">
          <cell r="N424">
            <v>0</v>
          </cell>
        </row>
        <row r="425">
          <cell r="N425">
            <v>0</v>
          </cell>
        </row>
        <row r="426">
          <cell r="N426">
            <v>0</v>
          </cell>
        </row>
        <row r="427">
          <cell r="N427">
            <v>0</v>
          </cell>
        </row>
        <row r="428">
          <cell r="N428">
            <v>0</v>
          </cell>
        </row>
        <row r="429">
          <cell r="N429">
            <v>0</v>
          </cell>
        </row>
        <row r="430">
          <cell r="N430">
            <v>3162.03</v>
          </cell>
        </row>
        <row r="431">
          <cell r="N431">
            <v>0</v>
          </cell>
        </row>
        <row r="432">
          <cell r="N432">
            <v>0</v>
          </cell>
        </row>
        <row r="433">
          <cell r="N433">
            <v>785.8</v>
          </cell>
        </row>
        <row r="434">
          <cell r="N434">
            <v>0</v>
          </cell>
        </row>
        <row r="435">
          <cell r="N435">
            <v>1217.32</v>
          </cell>
        </row>
        <row r="436">
          <cell r="N436">
            <v>3043.56</v>
          </cell>
        </row>
        <row r="437">
          <cell r="N437">
            <v>0</v>
          </cell>
        </row>
        <row r="438">
          <cell r="N438">
            <v>2557.75</v>
          </cell>
        </row>
        <row r="439">
          <cell r="N439">
            <v>194.28</v>
          </cell>
        </row>
        <row r="440">
          <cell r="N440">
            <v>0</v>
          </cell>
        </row>
        <row r="441">
          <cell r="N441">
            <v>0</v>
          </cell>
        </row>
        <row r="442">
          <cell r="N442">
            <v>0</v>
          </cell>
        </row>
        <row r="443">
          <cell r="N443">
            <v>12446.4</v>
          </cell>
        </row>
        <row r="444">
          <cell r="N444">
            <v>0</v>
          </cell>
        </row>
        <row r="445">
          <cell r="N445">
            <v>0</v>
          </cell>
        </row>
        <row r="446">
          <cell r="N446">
            <v>0</v>
          </cell>
        </row>
        <row r="447">
          <cell r="N447">
            <v>0</v>
          </cell>
        </row>
        <row r="448">
          <cell r="N448">
            <v>0</v>
          </cell>
        </row>
        <row r="449">
          <cell r="N449">
            <v>0</v>
          </cell>
        </row>
        <row r="450">
          <cell r="N450">
            <v>10309.08</v>
          </cell>
        </row>
        <row r="451">
          <cell r="N451">
            <v>29678.45</v>
          </cell>
        </row>
        <row r="452">
          <cell r="N452">
            <v>0</v>
          </cell>
        </row>
        <row r="453">
          <cell r="N453">
            <v>0</v>
          </cell>
        </row>
        <row r="454">
          <cell r="N454">
            <v>0</v>
          </cell>
        </row>
        <row r="455">
          <cell r="N455">
            <v>10286</v>
          </cell>
        </row>
        <row r="456">
          <cell r="N456">
            <v>1878.99</v>
          </cell>
        </row>
        <row r="457">
          <cell r="N457">
            <v>0</v>
          </cell>
        </row>
        <row r="458">
          <cell r="N458">
            <v>5681</v>
          </cell>
        </row>
        <row r="459">
          <cell r="N459">
            <v>2767.24</v>
          </cell>
        </row>
        <row r="460">
          <cell r="N460">
            <v>182400</v>
          </cell>
        </row>
        <row r="461">
          <cell r="N461">
            <v>0</v>
          </cell>
        </row>
        <row r="462">
          <cell r="N462">
            <v>15585</v>
          </cell>
        </row>
        <row r="463">
          <cell r="N463">
            <v>1235.76</v>
          </cell>
        </row>
        <row r="464">
          <cell r="N464">
            <v>91.67</v>
          </cell>
        </row>
        <row r="465">
          <cell r="N465">
            <v>0</v>
          </cell>
        </row>
        <row r="466">
          <cell r="N466">
            <v>0</v>
          </cell>
        </row>
        <row r="467">
          <cell r="N467">
            <v>0</v>
          </cell>
        </row>
        <row r="468">
          <cell r="N468">
            <v>18443.22</v>
          </cell>
        </row>
        <row r="469">
          <cell r="N469">
            <v>52274.44</v>
          </cell>
        </row>
        <row r="470">
          <cell r="N470">
            <v>300000</v>
          </cell>
        </row>
        <row r="471">
          <cell r="N471">
            <v>60000</v>
          </cell>
        </row>
        <row r="472">
          <cell r="N472">
            <v>0</v>
          </cell>
        </row>
        <row r="473">
          <cell r="N473">
            <v>0</v>
          </cell>
        </row>
        <row r="474">
          <cell r="N474">
            <v>8888.4699999999993</v>
          </cell>
        </row>
        <row r="475">
          <cell r="N475">
            <v>1473.06</v>
          </cell>
        </row>
        <row r="476">
          <cell r="N476">
            <v>0</v>
          </cell>
        </row>
        <row r="477">
          <cell r="N477">
            <v>0</v>
          </cell>
        </row>
        <row r="478">
          <cell r="N478">
            <v>0</v>
          </cell>
        </row>
        <row r="479">
          <cell r="N479">
            <v>330000</v>
          </cell>
        </row>
        <row r="480">
          <cell r="N480">
            <v>0</v>
          </cell>
        </row>
        <row r="481">
          <cell r="N481">
            <v>0</v>
          </cell>
        </row>
        <row r="482">
          <cell r="N482">
            <v>0</v>
          </cell>
        </row>
        <row r="483">
          <cell r="N483">
            <v>0</v>
          </cell>
        </row>
        <row r="484">
          <cell r="N484">
            <v>0</v>
          </cell>
        </row>
        <row r="485">
          <cell r="N485">
            <v>0</v>
          </cell>
        </row>
        <row r="486">
          <cell r="N486">
            <v>6000</v>
          </cell>
        </row>
        <row r="487">
          <cell r="N487">
            <v>0</v>
          </cell>
        </row>
        <row r="488">
          <cell r="N488">
            <v>0</v>
          </cell>
        </row>
        <row r="489">
          <cell r="N489">
            <v>0</v>
          </cell>
        </row>
        <row r="490">
          <cell r="N490">
            <v>0</v>
          </cell>
        </row>
        <row r="491">
          <cell r="N491">
            <v>1414044.75</v>
          </cell>
        </row>
        <row r="492">
          <cell r="N492">
            <v>0</v>
          </cell>
        </row>
        <row r="493">
          <cell r="N493">
            <v>0</v>
          </cell>
        </row>
        <row r="494">
          <cell r="N494">
            <v>0</v>
          </cell>
        </row>
        <row r="495">
          <cell r="N495">
            <v>13750.35</v>
          </cell>
        </row>
        <row r="496">
          <cell r="N496">
            <v>0</v>
          </cell>
        </row>
        <row r="497">
          <cell r="N497">
            <v>0</v>
          </cell>
        </row>
        <row r="498">
          <cell r="N498">
            <v>0</v>
          </cell>
        </row>
        <row r="499">
          <cell r="N499">
            <v>0</v>
          </cell>
        </row>
        <row r="500">
          <cell r="N500">
            <v>19135.939999999999</v>
          </cell>
        </row>
        <row r="501">
          <cell r="N501">
            <v>0</v>
          </cell>
        </row>
        <row r="502">
          <cell r="N502">
            <v>0</v>
          </cell>
        </row>
        <row r="503">
          <cell r="N503">
            <v>0</v>
          </cell>
        </row>
        <row r="504">
          <cell r="N504">
            <v>15585</v>
          </cell>
        </row>
        <row r="505">
          <cell r="N505">
            <v>0</v>
          </cell>
        </row>
        <row r="506">
          <cell r="N506">
            <v>0</v>
          </cell>
        </row>
        <row r="507">
          <cell r="N507">
            <v>0</v>
          </cell>
        </row>
        <row r="508">
          <cell r="N508">
            <v>0</v>
          </cell>
        </row>
        <row r="509">
          <cell r="N509">
            <v>0</v>
          </cell>
        </row>
        <row r="510">
          <cell r="N510">
            <v>0</v>
          </cell>
        </row>
        <row r="511">
          <cell r="N511">
            <v>0</v>
          </cell>
        </row>
        <row r="512">
          <cell r="N512">
            <v>0</v>
          </cell>
        </row>
        <row r="513">
          <cell r="N513">
            <v>0</v>
          </cell>
        </row>
        <row r="514">
          <cell r="N514">
            <v>0</v>
          </cell>
        </row>
        <row r="515">
          <cell r="N515">
            <v>0</v>
          </cell>
        </row>
        <row r="516">
          <cell r="N516">
            <v>1794.95</v>
          </cell>
        </row>
        <row r="517">
          <cell r="N517">
            <v>0</v>
          </cell>
        </row>
        <row r="518">
          <cell r="N518">
            <v>17050.900000000001</v>
          </cell>
        </row>
        <row r="519">
          <cell r="N519">
            <v>0</v>
          </cell>
        </row>
        <row r="520">
          <cell r="N520">
            <v>0</v>
          </cell>
        </row>
        <row r="521">
          <cell r="N521">
            <v>3800</v>
          </cell>
        </row>
        <row r="522">
          <cell r="N522">
            <v>0</v>
          </cell>
        </row>
        <row r="523">
          <cell r="N523">
            <v>0</v>
          </cell>
        </row>
        <row r="524">
          <cell r="N524">
            <v>8173915.04</v>
          </cell>
        </row>
        <row r="525">
          <cell r="N525">
            <v>4087800</v>
          </cell>
        </row>
        <row r="526">
          <cell r="N526">
            <v>3814658.36</v>
          </cell>
        </row>
        <row r="527">
          <cell r="N527">
            <v>35408.269999999997</v>
          </cell>
        </row>
        <row r="528">
          <cell r="N528">
            <v>2171300</v>
          </cell>
        </row>
        <row r="529">
          <cell r="N529">
            <v>80084.02</v>
          </cell>
        </row>
        <row r="530">
          <cell r="N530">
            <v>1986624.99</v>
          </cell>
        </row>
        <row r="531">
          <cell r="N531">
            <v>1096502.02</v>
          </cell>
        </row>
        <row r="532">
          <cell r="N532">
            <v>277699.58</v>
          </cell>
        </row>
        <row r="533">
          <cell r="N533">
            <v>1451499.49</v>
          </cell>
        </row>
        <row r="534">
          <cell r="N534">
            <v>701086.89</v>
          </cell>
        </row>
        <row r="535">
          <cell r="N535">
            <v>603074.56000000006</v>
          </cell>
        </row>
        <row r="536">
          <cell r="N536">
            <v>42808.82</v>
          </cell>
        </row>
        <row r="537">
          <cell r="N537">
            <v>48753.86</v>
          </cell>
        </row>
        <row r="538">
          <cell r="N538">
            <v>3415583</v>
          </cell>
        </row>
        <row r="539">
          <cell r="N539">
            <v>935719.36</v>
          </cell>
        </row>
        <row r="540">
          <cell r="N540">
            <v>712689.83</v>
          </cell>
        </row>
        <row r="541">
          <cell r="N541">
            <v>0</v>
          </cell>
        </row>
        <row r="542">
          <cell r="N542">
            <v>516165.44</v>
          </cell>
        </row>
        <row r="543">
          <cell r="N543">
            <v>-271807.3</v>
          </cell>
        </row>
        <row r="544">
          <cell r="N544">
            <v>90250.94</v>
          </cell>
        </row>
        <row r="545">
          <cell r="N545">
            <v>123154.92</v>
          </cell>
        </row>
        <row r="546">
          <cell r="N546">
            <v>118756.49</v>
          </cell>
        </row>
        <row r="547">
          <cell r="N547">
            <v>894156</v>
          </cell>
        </row>
        <row r="548">
          <cell r="N548">
            <v>0</v>
          </cell>
        </row>
        <row r="549">
          <cell r="N549">
            <v>1648829.73</v>
          </cell>
        </row>
        <row r="550">
          <cell r="N550">
            <v>47451.46</v>
          </cell>
        </row>
        <row r="551">
          <cell r="N551">
            <v>7287.05</v>
          </cell>
        </row>
        <row r="552">
          <cell r="N552">
            <v>1159817.44</v>
          </cell>
        </row>
        <row r="553">
          <cell r="N553">
            <v>20401.55</v>
          </cell>
        </row>
        <row r="554">
          <cell r="N554">
            <v>1563900.9</v>
          </cell>
        </row>
        <row r="555">
          <cell r="N555">
            <v>0</v>
          </cell>
        </row>
        <row r="556">
          <cell r="N556">
            <v>57942.99</v>
          </cell>
        </row>
        <row r="557">
          <cell r="N557">
            <v>59716.26</v>
          </cell>
        </row>
        <row r="558">
          <cell r="N558">
            <v>43137.02</v>
          </cell>
        </row>
        <row r="559">
          <cell r="N559">
            <v>227044.65</v>
          </cell>
        </row>
        <row r="560">
          <cell r="N560">
            <v>378406.93</v>
          </cell>
        </row>
        <row r="561">
          <cell r="N561">
            <v>65950.7</v>
          </cell>
        </row>
        <row r="562">
          <cell r="N562">
            <v>220080.96</v>
          </cell>
        </row>
        <row r="563">
          <cell r="N563">
            <v>19941.54</v>
          </cell>
        </row>
        <row r="564">
          <cell r="N564">
            <v>15405.3</v>
          </cell>
        </row>
        <row r="565">
          <cell r="N565">
            <v>81083.240000000005</v>
          </cell>
        </row>
        <row r="566">
          <cell r="N566">
            <v>135138.43</v>
          </cell>
        </row>
        <row r="567">
          <cell r="N567">
            <v>240999.99</v>
          </cell>
        </row>
        <row r="568">
          <cell r="N568">
            <v>0</v>
          </cell>
        </row>
        <row r="569">
          <cell r="N569">
            <v>434500</v>
          </cell>
        </row>
        <row r="570">
          <cell r="N570">
            <v>677500.01</v>
          </cell>
        </row>
        <row r="571">
          <cell r="N571">
            <v>886.41</v>
          </cell>
        </row>
        <row r="572">
          <cell r="N572">
            <v>1086000</v>
          </cell>
        </row>
        <row r="573">
          <cell r="N573">
            <v>6354953.0800000001</v>
          </cell>
        </row>
        <row r="574">
          <cell r="N574">
            <v>2384733.42</v>
          </cell>
        </row>
        <row r="575">
          <cell r="N575">
            <v>5753.33</v>
          </cell>
        </row>
        <row r="576">
          <cell r="N576">
            <v>90000</v>
          </cell>
        </row>
        <row r="577">
          <cell r="N577">
            <v>669490.18000000005</v>
          </cell>
        </row>
        <row r="578">
          <cell r="N578">
            <v>200000</v>
          </cell>
        </row>
        <row r="579">
          <cell r="N579">
            <v>0</v>
          </cell>
        </row>
        <row r="580">
          <cell r="N580">
            <v>27451.35</v>
          </cell>
        </row>
        <row r="581">
          <cell r="N581">
            <v>0</v>
          </cell>
        </row>
        <row r="582">
          <cell r="N582">
            <v>0</v>
          </cell>
        </row>
        <row r="583">
          <cell r="N583">
            <v>0</v>
          </cell>
        </row>
        <row r="584">
          <cell r="N584">
            <v>8740</v>
          </cell>
        </row>
        <row r="585">
          <cell r="N585">
            <v>0</v>
          </cell>
        </row>
        <row r="586">
          <cell r="N586">
            <v>48866.53</v>
          </cell>
        </row>
        <row r="587">
          <cell r="N587">
            <v>11678.24</v>
          </cell>
        </row>
        <row r="588">
          <cell r="N588">
            <v>4750</v>
          </cell>
        </row>
        <row r="589">
          <cell r="N589">
            <v>0</v>
          </cell>
        </row>
        <row r="590">
          <cell r="N590">
            <v>0</v>
          </cell>
        </row>
        <row r="591">
          <cell r="N591">
            <v>0</v>
          </cell>
        </row>
        <row r="592">
          <cell r="N592">
            <v>0</v>
          </cell>
        </row>
        <row r="593">
          <cell r="N593">
            <v>8250</v>
          </cell>
        </row>
        <row r="594">
          <cell r="N594">
            <v>0</v>
          </cell>
        </row>
        <row r="595">
          <cell r="N595">
            <v>0</v>
          </cell>
        </row>
        <row r="596">
          <cell r="N596">
            <v>0</v>
          </cell>
        </row>
        <row r="597">
          <cell r="N597">
            <v>0</v>
          </cell>
        </row>
        <row r="598">
          <cell r="N598">
            <v>19682</v>
          </cell>
        </row>
        <row r="599">
          <cell r="N599">
            <v>2172.34</v>
          </cell>
        </row>
        <row r="600">
          <cell r="N600">
            <v>8832</v>
          </cell>
        </row>
        <row r="601">
          <cell r="N601">
            <v>24390</v>
          </cell>
        </row>
        <row r="602">
          <cell r="N602">
            <v>0</v>
          </cell>
        </row>
        <row r="603">
          <cell r="N603">
            <v>0</v>
          </cell>
        </row>
        <row r="604">
          <cell r="N604">
            <v>0</v>
          </cell>
        </row>
        <row r="605">
          <cell r="N605">
            <v>400000</v>
          </cell>
        </row>
        <row r="606">
          <cell r="N606">
            <v>0</v>
          </cell>
        </row>
        <row r="607">
          <cell r="N607">
            <v>0</v>
          </cell>
        </row>
        <row r="608">
          <cell r="N608">
            <v>0</v>
          </cell>
        </row>
        <row r="609">
          <cell r="N609">
            <v>51033.3</v>
          </cell>
        </row>
        <row r="610">
          <cell r="N610">
            <v>53590.93</v>
          </cell>
        </row>
        <row r="611">
          <cell r="N611">
            <v>696176</v>
          </cell>
        </row>
        <row r="612">
          <cell r="N612">
            <v>35416.379999999997</v>
          </cell>
        </row>
        <row r="613">
          <cell r="N613">
            <v>8830</v>
          </cell>
        </row>
        <row r="614">
          <cell r="N614">
            <v>0</v>
          </cell>
        </row>
        <row r="615">
          <cell r="N615">
            <v>0</v>
          </cell>
        </row>
        <row r="616">
          <cell r="N616">
            <v>33106.339999999997</v>
          </cell>
        </row>
        <row r="617">
          <cell r="N617">
            <v>1671</v>
          </cell>
        </row>
        <row r="618">
          <cell r="N618">
            <v>350000</v>
          </cell>
        </row>
        <row r="619">
          <cell r="N619">
            <v>0</v>
          </cell>
        </row>
        <row r="620">
          <cell r="N620">
            <v>0</v>
          </cell>
        </row>
        <row r="621">
          <cell r="N621">
            <v>32888.910000000003</v>
          </cell>
        </row>
        <row r="622">
          <cell r="N622">
            <v>0</v>
          </cell>
        </row>
        <row r="623">
          <cell r="N623">
            <v>3237.5</v>
          </cell>
        </row>
        <row r="624">
          <cell r="N624">
            <v>596380.94999999995</v>
          </cell>
        </row>
        <row r="625">
          <cell r="N625">
            <v>579439.52</v>
          </cell>
        </row>
        <row r="626">
          <cell r="N626">
            <v>0</v>
          </cell>
        </row>
        <row r="627">
          <cell r="N627">
            <v>3583229.62</v>
          </cell>
        </row>
        <row r="628">
          <cell r="N628">
            <v>0</v>
          </cell>
        </row>
        <row r="629">
          <cell r="N629">
            <v>0</v>
          </cell>
        </row>
        <row r="630">
          <cell r="N630">
            <v>0</v>
          </cell>
        </row>
        <row r="631">
          <cell r="N631">
            <v>248.28</v>
          </cell>
        </row>
        <row r="632">
          <cell r="N632">
            <v>439.64</v>
          </cell>
        </row>
        <row r="633">
          <cell r="N633">
            <v>1362.07</v>
          </cell>
        </row>
        <row r="634">
          <cell r="N634">
            <v>40628.5</v>
          </cell>
        </row>
        <row r="635">
          <cell r="N635">
            <v>373.27</v>
          </cell>
        </row>
        <row r="636">
          <cell r="N636">
            <v>6500</v>
          </cell>
        </row>
        <row r="637">
          <cell r="N637">
            <v>2499.9499999999998</v>
          </cell>
        </row>
        <row r="638">
          <cell r="N638">
            <v>636800.35</v>
          </cell>
        </row>
        <row r="639">
          <cell r="N639">
            <v>0</v>
          </cell>
        </row>
        <row r="640">
          <cell r="N640">
            <v>791.23</v>
          </cell>
        </row>
        <row r="641">
          <cell r="N641">
            <v>0</v>
          </cell>
        </row>
        <row r="642">
          <cell r="N642">
            <v>0</v>
          </cell>
        </row>
        <row r="643">
          <cell r="N643">
            <v>1672.63</v>
          </cell>
        </row>
        <row r="644">
          <cell r="N644">
            <v>12055.9</v>
          </cell>
        </row>
        <row r="645">
          <cell r="N645">
            <v>20516.240000000002</v>
          </cell>
        </row>
        <row r="646">
          <cell r="N646">
            <v>2188.2199999999998</v>
          </cell>
        </row>
        <row r="647">
          <cell r="N647">
            <v>0</v>
          </cell>
        </row>
        <row r="648">
          <cell r="N648">
            <v>9010.7000000000007</v>
          </cell>
        </row>
        <row r="649">
          <cell r="N649">
            <v>0</v>
          </cell>
        </row>
        <row r="650">
          <cell r="N650">
            <v>0</v>
          </cell>
        </row>
        <row r="651">
          <cell r="N651">
            <v>311576.58</v>
          </cell>
        </row>
        <row r="652">
          <cell r="N652">
            <v>2417.3000000000002</v>
          </cell>
        </row>
        <row r="653">
          <cell r="N653">
            <v>0</v>
          </cell>
        </row>
        <row r="654">
          <cell r="N654">
            <v>0</v>
          </cell>
        </row>
        <row r="655">
          <cell r="N655">
            <v>0</v>
          </cell>
        </row>
        <row r="656">
          <cell r="N656">
            <v>0</v>
          </cell>
        </row>
        <row r="657">
          <cell r="N657">
            <v>0</v>
          </cell>
        </row>
        <row r="658">
          <cell r="N658">
            <v>90116.94</v>
          </cell>
        </row>
        <row r="659">
          <cell r="N659">
            <v>0</v>
          </cell>
        </row>
        <row r="660">
          <cell r="N660">
            <v>452368.38</v>
          </cell>
        </row>
        <row r="661">
          <cell r="N661">
            <v>0</v>
          </cell>
        </row>
        <row r="662">
          <cell r="N662">
            <v>184062</v>
          </cell>
        </row>
        <row r="663">
          <cell r="N663">
            <v>0</v>
          </cell>
        </row>
        <row r="664">
          <cell r="N664">
            <v>0</v>
          </cell>
        </row>
        <row r="665">
          <cell r="N665">
            <v>0</v>
          </cell>
        </row>
        <row r="666">
          <cell r="N666">
            <v>0</v>
          </cell>
        </row>
        <row r="667">
          <cell r="N667">
            <v>164724.99</v>
          </cell>
        </row>
        <row r="668">
          <cell r="N668">
            <v>1603</v>
          </cell>
        </row>
        <row r="669">
          <cell r="N669">
            <v>288</v>
          </cell>
        </row>
        <row r="670">
          <cell r="N670">
            <v>0</v>
          </cell>
        </row>
        <row r="671">
          <cell r="N671">
            <v>0</v>
          </cell>
        </row>
        <row r="672">
          <cell r="N672">
            <v>0</v>
          </cell>
        </row>
        <row r="673">
          <cell r="N673">
            <v>0</v>
          </cell>
        </row>
        <row r="674">
          <cell r="N674">
            <v>0</v>
          </cell>
        </row>
        <row r="675">
          <cell r="N675">
            <v>0</v>
          </cell>
        </row>
        <row r="676">
          <cell r="N676">
            <v>0</v>
          </cell>
        </row>
        <row r="677">
          <cell r="N677">
            <v>0</v>
          </cell>
        </row>
        <row r="678">
          <cell r="N678">
            <v>0</v>
          </cell>
        </row>
        <row r="679">
          <cell r="N679">
            <v>0</v>
          </cell>
        </row>
        <row r="680">
          <cell r="N680">
            <v>0</v>
          </cell>
        </row>
        <row r="681">
          <cell r="N681">
            <v>0</v>
          </cell>
        </row>
        <row r="682">
          <cell r="N682">
            <v>0</v>
          </cell>
        </row>
        <row r="683">
          <cell r="N683">
            <v>0</v>
          </cell>
        </row>
        <row r="684">
          <cell r="N684">
            <v>0</v>
          </cell>
        </row>
        <row r="685">
          <cell r="N685">
            <v>0</v>
          </cell>
        </row>
        <row r="686">
          <cell r="N686">
            <v>0</v>
          </cell>
        </row>
        <row r="687">
          <cell r="N687">
            <v>0</v>
          </cell>
        </row>
        <row r="688">
          <cell r="N688">
            <v>0</v>
          </cell>
        </row>
        <row r="689">
          <cell r="N689">
            <v>0</v>
          </cell>
        </row>
        <row r="690">
          <cell r="N690">
            <v>0</v>
          </cell>
        </row>
        <row r="691">
          <cell r="N691">
            <v>0</v>
          </cell>
        </row>
        <row r="692">
          <cell r="N692">
            <v>0</v>
          </cell>
        </row>
        <row r="693">
          <cell r="N693">
            <v>0</v>
          </cell>
        </row>
        <row r="694">
          <cell r="N694">
            <v>0</v>
          </cell>
        </row>
        <row r="695">
          <cell r="N695">
            <v>0</v>
          </cell>
        </row>
        <row r="696">
          <cell r="N696">
            <v>0</v>
          </cell>
        </row>
        <row r="697">
          <cell r="N697">
            <v>0</v>
          </cell>
        </row>
        <row r="698">
          <cell r="N698">
            <v>0</v>
          </cell>
        </row>
        <row r="699">
          <cell r="N699">
            <v>0</v>
          </cell>
        </row>
        <row r="700">
          <cell r="N700">
            <v>0</v>
          </cell>
        </row>
        <row r="701">
          <cell r="N701">
            <v>0</v>
          </cell>
        </row>
        <row r="702">
          <cell r="N702">
            <v>0</v>
          </cell>
        </row>
        <row r="703">
          <cell r="N703">
            <v>0</v>
          </cell>
        </row>
        <row r="704">
          <cell r="N704">
            <v>0</v>
          </cell>
        </row>
        <row r="705">
          <cell r="N705">
            <v>0</v>
          </cell>
        </row>
        <row r="706">
          <cell r="N706">
            <v>0</v>
          </cell>
        </row>
        <row r="707">
          <cell r="N707">
            <v>0</v>
          </cell>
        </row>
        <row r="708">
          <cell r="N708">
            <v>0</v>
          </cell>
        </row>
        <row r="709">
          <cell r="N709">
            <v>0</v>
          </cell>
        </row>
        <row r="710">
          <cell r="N710">
            <v>0</v>
          </cell>
        </row>
        <row r="711">
          <cell r="N711">
            <v>0</v>
          </cell>
        </row>
        <row r="712">
          <cell r="N712">
            <v>0</v>
          </cell>
        </row>
        <row r="713">
          <cell r="N713">
            <v>0</v>
          </cell>
        </row>
        <row r="714">
          <cell r="N714">
            <v>0</v>
          </cell>
        </row>
        <row r="715">
          <cell r="N715">
            <v>0</v>
          </cell>
        </row>
        <row r="716">
          <cell r="N716">
            <v>0</v>
          </cell>
        </row>
        <row r="717">
          <cell r="N717">
            <v>0</v>
          </cell>
        </row>
        <row r="718">
          <cell r="N718">
            <v>0</v>
          </cell>
        </row>
        <row r="719">
          <cell r="N719">
            <v>0</v>
          </cell>
        </row>
        <row r="720">
          <cell r="N720">
            <v>0</v>
          </cell>
        </row>
        <row r="721">
          <cell r="N721">
            <v>0</v>
          </cell>
        </row>
        <row r="722">
          <cell r="N722">
            <v>0</v>
          </cell>
        </row>
        <row r="723">
          <cell r="N723">
            <v>0</v>
          </cell>
        </row>
        <row r="724">
          <cell r="N724">
            <v>0</v>
          </cell>
        </row>
        <row r="725">
          <cell r="N725">
            <v>-961000</v>
          </cell>
        </row>
        <row r="726">
          <cell r="N726">
            <v>648742.34999999963</v>
          </cell>
        </row>
        <row r="727">
          <cell r="N727">
            <v>0</v>
          </cell>
        </row>
        <row r="728">
          <cell r="N728">
            <v>139.33000000000001</v>
          </cell>
        </row>
        <row r="729">
          <cell r="N729">
            <v>1152.6199999999999</v>
          </cell>
        </row>
        <row r="730">
          <cell r="N730">
            <v>0</v>
          </cell>
        </row>
        <row r="731">
          <cell r="N731">
            <v>0</v>
          </cell>
        </row>
        <row r="732">
          <cell r="N732">
            <v>357912.6</v>
          </cell>
        </row>
        <row r="733">
          <cell r="N733">
            <v>200000</v>
          </cell>
        </row>
        <row r="734">
          <cell r="N734">
            <v>300000</v>
          </cell>
        </row>
        <row r="735">
          <cell r="N735">
            <v>0</v>
          </cell>
        </row>
        <row r="736">
          <cell r="N736">
            <v>483193.11</v>
          </cell>
        </row>
        <row r="737">
          <cell r="N737">
            <v>85615</v>
          </cell>
        </row>
        <row r="738">
          <cell r="N738">
            <v>2458258.12</v>
          </cell>
        </row>
        <row r="739">
          <cell r="N739">
            <v>195.08</v>
          </cell>
        </row>
        <row r="740">
          <cell r="N740">
            <v>0</v>
          </cell>
        </row>
        <row r="741">
          <cell r="N741">
            <v>0</v>
          </cell>
        </row>
        <row r="742">
          <cell r="N742">
            <v>-1000000</v>
          </cell>
        </row>
        <row r="743">
          <cell r="N743">
            <v>500000</v>
          </cell>
        </row>
        <row r="744">
          <cell r="N744">
            <v>0</v>
          </cell>
        </row>
        <row r="745">
          <cell r="N745">
            <v>0</v>
          </cell>
        </row>
        <row r="746">
          <cell r="N746">
            <v>0</v>
          </cell>
        </row>
        <row r="747">
          <cell r="N747">
            <v>238100</v>
          </cell>
        </row>
        <row r="748">
          <cell r="N748">
            <v>0</v>
          </cell>
        </row>
        <row r="749">
          <cell r="N749">
            <v>20625</v>
          </cell>
        </row>
        <row r="750">
          <cell r="N750">
            <v>2137029</v>
          </cell>
        </row>
        <row r="751">
          <cell r="N751">
            <v>0</v>
          </cell>
        </row>
        <row r="752">
          <cell r="N752">
            <v>0</v>
          </cell>
        </row>
        <row r="753">
          <cell r="N753">
            <v>0</v>
          </cell>
        </row>
        <row r="754">
          <cell r="N754">
            <v>0</v>
          </cell>
        </row>
        <row r="755">
          <cell r="N755">
            <v>32006</v>
          </cell>
        </row>
        <row r="756">
          <cell r="N756">
            <v>51375.71</v>
          </cell>
        </row>
        <row r="757">
          <cell r="N757">
            <v>4504683</v>
          </cell>
        </row>
        <row r="758">
          <cell r="N758">
            <v>0</v>
          </cell>
        </row>
        <row r="759">
          <cell r="N759">
            <v>0</v>
          </cell>
        </row>
        <row r="760">
          <cell r="N760">
            <v>29307.26</v>
          </cell>
        </row>
        <row r="761">
          <cell r="N761">
            <v>0</v>
          </cell>
        </row>
        <row r="762">
          <cell r="N762">
            <v>0</v>
          </cell>
        </row>
        <row r="763">
          <cell r="N763">
            <v>4163</v>
          </cell>
        </row>
        <row r="764">
          <cell r="N764">
            <v>0</v>
          </cell>
        </row>
        <row r="765">
          <cell r="N765">
            <v>0</v>
          </cell>
        </row>
        <row r="766">
          <cell r="N766">
            <v>0</v>
          </cell>
        </row>
        <row r="767">
          <cell r="N767">
            <v>0</v>
          </cell>
        </row>
        <row r="768">
          <cell r="N768">
            <v>0</v>
          </cell>
        </row>
        <row r="769">
          <cell r="N769">
            <v>1990</v>
          </cell>
        </row>
        <row r="770">
          <cell r="N770">
            <v>0</v>
          </cell>
        </row>
        <row r="771">
          <cell r="N771">
            <v>0</v>
          </cell>
        </row>
        <row r="772">
          <cell r="N772">
            <v>0</v>
          </cell>
        </row>
        <row r="773">
          <cell r="N773">
            <v>17051.05</v>
          </cell>
        </row>
        <row r="774">
          <cell r="N774">
            <v>0</v>
          </cell>
        </row>
        <row r="775">
          <cell r="N775">
            <v>740</v>
          </cell>
        </row>
        <row r="776">
          <cell r="N776">
            <v>0</v>
          </cell>
        </row>
        <row r="777">
          <cell r="N777">
            <v>2166.33</v>
          </cell>
        </row>
        <row r="778">
          <cell r="N778">
            <v>35000</v>
          </cell>
        </row>
        <row r="779">
          <cell r="N779">
            <v>0</v>
          </cell>
        </row>
        <row r="780">
          <cell r="N780">
            <v>0</v>
          </cell>
        </row>
        <row r="781">
          <cell r="N781">
            <v>0</v>
          </cell>
        </row>
        <row r="782">
          <cell r="N782">
            <v>0</v>
          </cell>
        </row>
        <row r="783">
          <cell r="N783">
            <v>0</v>
          </cell>
        </row>
        <row r="784">
          <cell r="N784">
            <v>0</v>
          </cell>
        </row>
        <row r="785">
          <cell r="N785">
            <v>0</v>
          </cell>
        </row>
        <row r="786">
          <cell r="N786">
            <v>2661.94</v>
          </cell>
        </row>
        <row r="787">
          <cell r="N787">
            <v>0</v>
          </cell>
        </row>
        <row r="788">
          <cell r="N788">
            <v>0</v>
          </cell>
        </row>
        <row r="789">
          <cell r="N789">
            <v>0</v>
          </cell>
        </row>
        <row r="790">
          <cell r="N790">
            <v>0</v>
          </cell>
        </row>
        <row r="791">
          <cell r="N791">
            <v>0</v>
          </cell>
        </row>
        <row r="792">
          <cell r="N792">
            <v>0</v>
          </cell>
        </row>
        <row r="793">
          <cell r="N793">
            <v>0</v>
          </cell>
        </row>
        <row r="794">
          <cell r="N794">
            <v>0</v>
          </cell>
        </row>
        <row r="795">
          <cell r="N795">
            <v>0</v>
          </cell>
        </row>
        <row r="796">
          <cell r="N796">
            <v>0</v>
          </cell>
        </row>
        <row r="797">
          <cell r="N797">
            <v>2048.04</v>
          </cell>
        </row>
        <row r="798">
          <cell r="N798">
            <v>0</v>
          </cell>
        </row>
        <row r="799">
          <cell r="N799">
            <v>0</v>
          </cell>
        </row>
        <row r="800">
          <cell r="N800">
            <v>0</v>
          </cell>
        </row>
        <row r="801">
          <cell r="N801">
            <v>2500</v>
          </cell>
        </row>
        <row r="802">
          <cell r="N802">
            <v>5445</v>
          </cell>
        </row>
        <row r="803">
          <cell r="N803">
            <v>0</v>
          </cell>
        </row>
        <row r="804">
          <cell r="N804">
            <v>0</v>
          </cell>
        </row>
        <row r="805">
          <cell r="N805">
            <v>2231.73</v>
          </cell>
        </row>
        <row r="806">
          <cell r="N806">
            <v>117340</v>
          </cell>
        </row>
        <row r="807">
          <cell r="N807">
            <v>0</v>
          </cell>
        </row>
        <row r="808">
          <cell r="N808">
            <v>71382.84</v>
          </cell>
        </row>
        <row r="809">
          <cell r="N809">
            <v>10400</v>
          </cell>
        </row>
        <row r="810">
          <cell r="N810">
            <v>230634</v>
          </cell>
        </row>
        <row r="811">
          <cell r="N811">
            <v>210113</v>
          </cell>
        </row>
        <row r="812">
          <cell r="N812">
            <v>0</v>
          </cell>
        </row>
        <row r="813">
          <cell r="N813">
            <v>11025</v>
          </cell>
        </row>
        <row r="814">
          <cell r="N814">
            <v>0</v>
          </cell>
        </row>
        <row r="815">
          <cell r="N815">
            <v>565.52</v>
          </cell>
        </row>
        <row r="816">
          <cell r="N816">
            <v>1307.31</v>
          </cell>
        </row>
        <row r="817">
          <cell r="N817">
            <v>0</v>
          </cell>
        </row>
        <row r="818">
          <cell r="N818">
            <v>0</v>
          </cell>
        </row>
        <row r="819">
          <cell r="N819">
            <v>3723</v>
          </cell>
        </row>
        <row r="820">
          <cell r="N820">
            <v>0</v>
          </cell>
        </row>
        <row r="821">
          <cell r="N821">
            <v>2635.74</v>
          </cell>
        </row>
        <row r="822">
          <cell r="N822">
            <v>0</v>
          </cell>
        </row>
        <row r="823">
          <cell r="N823">
            <v>0</v>
          </cell>
        </row>
        <row r="824">
          <cell r="N824">
            <v>0</v>
          </cell>
        </row>
        <row r="825">
          <cell r="N825">
            <v>0</v>
          </cell>
        </row>
        <row r="826">
          <cell r="N826">
            <v>17050.900000000001</v>
          </cell>
        </row>
        <row r="827">
          <cell r="N827">
            <v>0</v>
          </cell>
        </row>
        <row r="828">
          <cell r="N828">
            <v>0</v>
          </cell>
        </row>
        <row r="829">
          <cell r="N829">
            <v>0</v>
          </cell>
        </row>
        <row r="830">
          <cell r="N830">
            <v>0</v>
          </cell>
        </row>
        <row r="831">
          <cell r="N831">
            <v>0</v>
          </cell>
        </row>
        <row r="832">
          <cell r="N832">
            <v>0</v>
          </cell>
        </row>
        <row r="833">
          <cell r="N833">
            <v>0</v>
          </cell>
        </row>
        <row r="834">
          <cell r="N834">
            <v>0</v>
          </cell>
        </row>
        <row r="835">
          <cell r="N835">
            <v>0</v>
          </cell>
        </row>
        <row r="836">
          <cell r="N836">
            <v>0</v>
          </cell>
        </row>
        <row r="837">
          <cell r="N837">
            <v>0</v>
          </cell>
        </row>
        <row r="838">
          <cell r="N838">
            <v>237340</v>
          </cell>
        </row>
        <row r="839">
          <cell r="N839">
            <v>37306.400000000001</v>
          </cell>
        </row>
        <row r="840">
          <cell r="N840">
            <v>13590.28</v>
          </cell>
        </row>
        <row r="841">
          <cell r="N841">
            <v>154.05000000000001</v>
          </cell>
        </row>
        <row r="842">
          <cell r="N842">
            <v>0</v>
          </cell>
        </row>
        <row r="843">
          <cell r="N843">
            <v>0</v>
          </cell>
        </row>
        <row r="844">
          <cell r="N844">
            <v>15585</v>
          </cell>
        </row>
        <row r="845">
          <cell r="N845">
            <v>0</v>
          </cell>
        </row>
        <row r="846">
          <cell r="N846">
            <v>0</v>
          </cell>
        </row>
        <row r="847">
          <cell r="N847">
            <v>0</v>
          </cell>
        </row>
        <row r="848">
          <cell r="N848">
            <v>0</v>
          </cell>
        </row>
        <row r="849">
          <cell r="N849">
            <v>0</v>
          </cell>
        </row>
        <row r="850">
          <cell r="N850">
            <v>0</v>
          </cell>
        </row>
        <row r="851">
          <cell r="N851">
            <v>4467</v>
          </cell>
        </row>
        <row r="852">
          <cell r="N852">
            <v>0</v>
          </cell>
        </row>
        <row r="853">
          <cell r="N853">
            <v>0</v>
          </cell>
        </row>
        <row r="854">
          <cell r="N854">
            <v>0</v>
          </cell>
        </row>
        <row r="855">
          <cell r="N855">
            <v>0</v>
          </cell>
        </row>
        <row r="856">
          <cell r="N856">
            <v>0</v>
          </cell>
        </row>
        <row r="857">
          <cell r="N857">
            <v>0</v>
          </cell>
        </row>
        <row r="858">
          <cell r="N858">
            <v>0</v>
          </cell>
        </row>
      </sheetData>
      <sheetData sheetId="2"/>
      <sheetData sheetId="3"/>
      <sheetData sheetId="4"/>
      <sheetData sheetId="5">
        <row r="21">
          <cell r="X21">
            <v>299104040.25999999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Z141"/>
  <sheetViews>
    <sheetView tabSelected="1" topLeftCell="G13" zoomScale="90" zoomScaleNormal="90" workbookViewId="0">
      <selection activeCell="U50" sqref="U50"/>
    </sheetView>
  </sheetViews>
  <sheetFormatPr baseColWidth="10" defaultColWidth="15.5703125" defaultRowHeight="11.25" x14ac:dyDescent="0.2"/>
  <cols>
    <col min="1" max="1" width="8.85546875" style="1" customWidth="1"/>
    <col min="2" max="2" width="3.85546875" style="1" customWidth="1"/>
    <col min="3" max="4" width="3.7109375" style="1" customWidth="1"/>
    <col min="5" max="5" width="4.140625" style="1" customWidth="1"/>
    <col min="6" max="6" width="3.140625" style="1" customWidth="1"/>
    <col min="7" max="7" width="7.7109375" style="1" customWidth="1"/>
    <col min="8" max="8" width="46.28515625" style="1" customWidth="1"/>
    <col min="9" max="9" width="27.5703125" style="91" customWidth="1"/>
    <col min="10" max="10" width="16.7109375" style="91" customWidth="1"/>
    <col min="11" max="11" width="5.140625" style="1" customWidth="1"/>
    <col min="12" max="12" width="5.7109375" style="1" customWidth="1"/>
    <col min="13" max="13" width="5.140625" style="1" customWidth="1"/>
    <col min="14" max="14" width="4.7109375" style="1" customWidth="1"/>
    <col min="15" max="15" width="6.28515625" style="1" customWidth="1"/>
    <col min="16" max="16" width="5.7109375" style="1" customWidth="1"/>
    <col min="17" max="17" width="15.5703125" style="1"/>
    <col min="18" max="18" width="10.28515625" style="1" customWidth="1"/>
    <col min="19" max="19" width="22.85546875" style="91" bestFit="1" customWidth="1"/>
    <col min="20" max="20" width="17" style="1" bestFit="1" customWidth="1"/>
    <col min="21" max="21" width="52.85546875" style="1" customWidth="1"/>
    <col min="22" max="22" width="16.28515625" style="1" bestFit="1" customWidth="1"/>
    <col min="23" max="23" width="15.5703125" style="1"/>
    <col min="24" max="24" width="19.28515625" style="1" bestFit="1" customWidth="1"/>
    <col min="25" max="25" width="15.5703125" style="1"/>
    <col min="26" max="26" width="16.42578125" style="1" bestFit="1" customWidth="1"/>
    <col min="27" max="16384" width="15.5703125" style="1"/>
  </cols>
  <sheetData>
    <row r="1" spans="1:21" ht="23.25" customHeight="1" x14ac:dyDescent="0.35">
      <c r="B1" s="126" t="s">
        <v>219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</row>
    <row r="2" spans="1:21" ht="18" x14ac:dyDescent="0.2">
      <c r="B2" s="128" t="s">
        <v>220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</row>
    <row r="3" spans="1:21" ht="18" x14ac:dyDescent="0.2">
      <c r="B3" s="2" t="s">
        <v>0</v>
      </c>
      <c r="C3" s="3"/>
      <c r="D3" s="3"/>
      <c r="E3" s="3"/>
      <c r="F3" s="3"/>
      <c r="G3" s="3"/>
      <c r="H3" s="4"/>
      <c r="I3" s="5"/>
      <c r="J3" s="5"/>
      <c r="K3" s="6"/>
      <c r="L3" s="3"/>
      <c r="M3" s="3"/>
      <c r="N3" s="3"/>
      <c r="O3" s="3"/>
      <c r="P3" s="3"/>
      <c r="Q3" s="3"/>
      <c r="R3" s="3"/>
      <c r="S3" s="7"/>
    </row>
    <row r="4" spans="1:21" ht="18" x14ac:dyDescent="0.2">
      <c r="B4" s="2" t="s">
        <v>1</v>
      </c>
      <c r="C4" s="3"/>
      <c r="D4" s="3"/>
      <c r="E4" s="3"/>
      <c r="F4" s="3"/>
      <c r="G4" s="3"/>
      <c r="H4" s="4"/>
      <c r="I4" s="5"/>
      <c r="J4" s="5"/>
      <c r="K4" s="6"/>
      <c r="L4" s="3"/>
      <c r="M4" s="3"/>
      <c r="N4" s="3"/>
      <c r="O4" s="3"/>
      <c r="P4" s="3"/>
      <c r="Q4" s="3"/>
      <c r="R4" s="3"/>
      <c r="S4" s="7"/>
      <c r="T4" s="120"/>
    </row>
    <row r="5" spans="1:21" s="8" customFormat="1" ht="23.1" customHeight="1" x14ac:dyDescent="0.25">
      <c r="B5" s="129" t="s">
        <v>2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</row>
    <row r="6" spans="1:21" s="8" customFormat="1" ht="23.1" customHeight="1" thickBot="1" x14ac:dyDescent="0.3">
      <c r="B6" s="130" t="s">
        <v>3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</row>
    <row r="7" spans="1:21" s="8" customFormat="1" ht="21.2" customHeight="1" thickTop="1" x14ac:dyDescent="0.2">
      <c r="B7" s="9" t="s">
        <v>196</v>
      </c>
      <c r="C7" s="10"/>
      <c r="D7" s="10"/>
      <c r="E7" s="11"/>
      <c r="F7" s="12"/>
      <c r="G7" s="13"/>
      <c r="H7" s="13"/>
      <c r="I7" s="14"/>
      <c r="J7" s="14"/>
      <c r="K7" s="15"/>
      <c r="L7" s="16" t="s">
        <v>4</v>
      </c>
      <c r="M7" s="17"/>
      <c r="N7" s="17"/>
      <c r="O7" s="17"/>
      <c r="P7" s="17"/>
      <c r="Q7" s="12"/>
      <c r="R7" s="15"/>
      <c r="S7" s="18"/>
    </row>
    <row r="8" spans="1:21" s="8" customFormat="1" ht="18" customHeight="1" thickBot="1" x14ac:dyDescent="0.3">
      <c r="B8" s="19"/>
      <c r="C8" s="20"/>
      <c r="D8" s="20"/>
      <c r="E8" s="20"/>
      <c r="F8" s="21"/>
      <c r="G8" s="22"/>
      <c r="H8" s="22"/>
      <c r="I8" s="23"/>
      <c r="J8" s="23"/>
      <c r="K8" s="24"/>
      <c r="L8" s="20"/>
      <c r="M8" s="20"/>
      <c r="N8" s="20"/>
      <c r="O8" s="20"/>
      <c r="P8" s="20"/>
      <c r="Q8" s="24"/>
      <c r="R8" s="24"/>
      <c r="S8" s="25"/>
    </row>
    <row r="9" spans="1:21" s="8" customFormat="1" ht="12.75" thickTop="1" thickBot="1" x14ac:dyDescent="0.3">
      <c r="I9" s="26"/>
      <c r="J9" s="26"/>
      <c r="S9" s="26"/>
    </row>
    <row r="10" spans="1:21" s="8" customFormat="1" ht="15.95" customHeight="1" thickTop="1" x14ac:dyDescent="0.25">
      <c r="B10" s="27" t="s">
        <v>5</v>
      </c>
      <c r="C10" s="28"/>
      <c r="D10" s="28"/>
      <c r="E10" s="28"/>
      <c r="F10" s="28"/>
      <c r="G10" s="29"/>
      <c r="H10" s="29"/>
      <c r="I10" s="30" t="s">
        <v>6</v>
      </c>
      <c r="J10" s="31"/>
      <c r="K10" s="32" t="s">
        <v>7</v>
      </c>
      <c r="L10" s="28"/>
      <c r="M10" s="28"/>
      <c r="N10" s="28"/>
      <c r="O10" s="28"/>
      <c r="P10" s="28"/>
      <c r="Q10" s="29"/>
      <c r="R10" s="29"/>
      <c r="S10" s="33" t="s">
        <v>6</v>
      </c>
    </row>
    <row r="11" spans="1:21" s="8" customFormat="1" ht="11.1" customHeight="1" x14ac:dyDescent="0.25">
      <c r="B11" s="34"/>
      <c r="C11" s="35"/>
      <c r="D11" s="35"/>
      <c r="E11" s="35"/>
      <c r="F11" s="35"/>
      <c r="G11" s="36"/>
      <c r="H11" s="35"/>
      <c r="I11" s="37"/>
      <c r="J11" s="38"/>
      <c r="K11" s="35"/>
      <c r="L11" s="35"/>
      <c r="M11" s="35"/>
      <c r="N11" s="35"/>
      <c r="O11" s="35"/>
      <c r="P11" s="35"/>
      <c r="Q11" s="36"/>
      <c r="R11" s="35"/>
      <c r="S11" s="39"/>
    </row>
    <row r="12" spans="1:21" s="8" customFormat="1" ht="11.1" customHeight="1" x14ac:dyDescent="0.25">
      <c r="B12" s="40" t="s">
        <v>8</v>
      </c>
      <c r="C12" s="41"/>
      <c r="D12" s="41"/>
      <c r="E12" s="41"/>
      <c r="F12" s="41"/>
      <c r="G12" s="41"/>
      <c r="H12" s="41"/>
      <c r="I12" s="42">
        <f>I13+I19</f>
        <v>361653034993</v>
      </c>
      <c r="J12" s="43"/>
      <c r="K12" s="44" t="s">
        <v>8</v>
      </c>
      <c r="L12" s="45"/>
      <c r="M12" s="45"/>
      <c r="N12" s="45"/>
      <c r="O12" s="45"/>
      <c r="P12" s="45"/>
      <c r="Q12" s="45"/>
      <c r="R12" s="45"/>
      <c r="S12" s="46">
        <f>S13+S72</f>
        <v>361653034993</v>
      </c>
      <c r="T12" s="47">
        <f>+I12-S12</f>
        <v>0</v>
      </c>
    </row>
    <row r="13" spans="1:21" s="8" customFormat="1" ht="11.1" customHeight="1" x14ac:dyDescent="0.25">
      <c r="B13" s="34"/>
      <c r="C13" s="36" t="s">
        <v>197</v>
      </c>
      <c r="D13" s="48"/>
      <c r="E13" s="48"/>
      <c r="F13" s="48"/>
      <c r="G13" s="48"/>
      <c r="H13" s="48"/>
      <c r="I13" s="42">
        <f>SUM(I14:I18)</f>
        <v>41585460051</v>
      </c>
      <c r="J13" s="43"/>
      <c r="K13" s="49"/>
      <c r="L13" s="50" t="s">
        <v>9</v>
      </c>
      <c r="M13" s="51"/>
      <c r="N13" s="51"/>
      <c r="O13" s="51"/>
      <c r="P13" s="51"/>
      <c r="Q13" s="51"/>
      <c r="R13" s="51"/>
      <c r="S13" s="46">
        <f>S14+S28+S19+S24+S25+S34+S54+S69</f>
        <v>324717189222</v>
      </c>
    </row>
    <row r="14" spans="1:21" s="8" customFormat="1" ht="11.1" customHeight="1" x14ac:dyDescent="0.25">
      <c r="A14" s="8" t="s">
        <v>10</v>
      </c>
      <c r="B14" s="34"/>
      <c r="C14" s="35"/>
      <c r="D14" s="52" t="s">
        <v>11</v>
      </c>
      <c r="E14" s="48"/>
      <c r="F14" s="48"/>
      <c r="G14" s="48"/>
      <c r="H14" s="48"/>
      <c r="I14" s="53">
        <f>ROUND(SUMIF('[16]Plantilla Fto. 122 Bancos 2018'!$A:$A,A14,'[16]Plantilla Fto. 122 Bancos 2018'!$AC:$AC),0)</f>
        <v>27579633032</v>
      </c>
      <c r="J14" s="54"/>
      <c r="K14" s="49"/>
      <c r="L14" s="51"/>
      <c r="M14" s="50" t="s">
        <v>12</v>
      </c>
      <c r="N14" s="55"/>
      <c r="O14" s="55"/>
      <c r="P14" s="55"/>
      <c r="Q14" s="55"/>
      <c r="R14" s="55"/>
      <c r="S14" s="46">
        <f>SUM(S15:S18)</f>
        <v>2245402677</v>
      </c>
      <c r="T14" s="8" t="s">
        <v>13</v>
      </c>
    </row>
    <row r="15" spans="1:21" s="8" customFormat="1" ht="11.1" customHeight="1" x14ac:dyDescent="0.25">
      <c r="A15" s="8" t="s">
        <v>14</v>
      </c>
      <c r="B15" s="34"/>
      <c r="C15" s="35"/>
      <c r="D15" s="52" t="s">
        <v>15</v>
      </c>
      <c r="E15" s="48"/>
      <c r="F15" s="48"/>
      <c r="G15" s="48"/>
      <c r="H15" s="48"/>
      <c r="I15" s="53">
        <f>ROUND(SUMIF('[16]Plantilla Fto. 122 Bancos 2018'!$A:$A,A15,'[16]Plantilla Fto. 122 Bancos 2018'!$AC:$AC),0)</f>
        <v>8719158665</v>
      </c>
      <c r="J15" s="54" t="s">
        <v>16</v>
      </c>
      <c r="K15" s="49"/>
      <c r="L15" s="51"/>
      <c r="M15" s="49"/>
      <c r="N15" s="56" t="s">
        <v>17</v>
      </c>
      <c r="O15" s="55"/>
      <c r="P15" s="55"/>
      <c r="Q15" s="51"/>
      <c r="R15" s="51"/>
      <c r="S15" s="57">
        <f>ROUND(SUMIF('[16]Plantilla Fto. 122 Bancos 2018'!$A:$A,J15,'[16]Plantilla Fto. 122 Bancos 2018'!$AC:$AC),0)</f>
        <v>617333381</v>
      </c>
      <c r="T15" s="124">
        <f>SUM(S15:S17)</f>
        <v>1228944671</v>
      </c>
      <c r="U15" s="8" t="s">
        <v>18</v>
      </c>
    </row>
    <row r="16" spans="1:21" s="8" customFormat="1" ht="11.1" customHeight="1" x14ac:dyDescent="0.25">
      <c r="A16" s="8" t="s">
        <v>19</v>
      </c>
      <c r="B16" s="34"/>
      <c r="C16" s="35"/>
      <c r="D16" s="52" t="s">
        <v>20</v>
      </c>
      <c r="E16" s="48"/>
      <c r="F16" s="48"/>
      <c r="G16" s="48"/>
      <c r="H16" s="48"/>
      <c r="I16" s="53">
        <f>ROUND(SUMIF('[16]Plantilla Fto. 122 Bancos 2018'!$A:$A,A16,'[16]Plantilla Fto. 122 Bancos 2018'!$AC:$AC),0)</f>
        <v>2000820669</v>
      </c>
      <c r="J16" s="54" t="s">
        <v>21</v>
      </c>
      <c r="K16" s="49"/>
      <c r="L16" s="51"/>
      <c r="M16" s="49"/>
      <c r="N16" s="56" t="s">
        <v>22</v>
      </c>
      <c r="O16" s="55"/>
      <c r="P16" s="55"/>
      <c r="Q16" s="51"/>
      <c r="R16" s="51"/>
      <c r="S16" s="57">
        <f>ROUND(SUMIF('[16]Plantilla Fto. 122 Bancos 2018'!$A:$A,J16,'[16]Plantilla Fto. 122 Bancos 2018'!$AC:$AC),0)</f>
        <v>4535399</v>
      </c>
      <c r="T16" s="124">
        <f>+'[16]Plantilla Fto. 122 Bancos 2018'!$AC$253</f>
        <v>1378400176.5999997</v>
      </c>
      <c r="U16" s="8" t="s">
        <v>23</v>
      </c>
    </row>
    <row r="17" spans="1:23" s="8" customFormat="1" ht="12" x14ac:dyDescent="0.25">
      <c r="A17" s="8" t="s">
        <v>24</v>
      </c>
      <c r="B17" s="34"/>
      <c r="C17" s="35"/>
      <c r="D17" s="52" t="s">
        <v>25</v>
      </c>
      <c r="E17" s="48"/>
      <c r="F17" s="48"/>
      <c r="G17" s="48"/>
      <c r="H17" s="48"/>
      <c r="I17" s="53">
        <f>ROUND(SUMIF('[16]Plantilla Fto. 122 Bancos 2018'!$A:$A,A17,'[16]Plantilla Fto. 122 Bancos 2018'!$AC:$AC),0)</f>
        <v>3285847685</v>
      </c>
      <c r="J17" s="54" t="s">
        <v>26</v>
      </c>
      <c r="K17" s="49"/>
      <c r="L17" s="51"/>
      <c r="M17" s="49"/>
      <c r="N17" s="56" t="s">
        <v>27</v>
      </c>
      <c r="O17" s="55"/>
      <c r="P17" s="55"/>
      <c r="Q17" s="51"/>
      <c r="R17" s="51"/>
      <c r="S17" s="57">
        <f>ROUND(SUMIF('[16]Plantilla Fto. 122 Bancos 2018'!$A:$A,J17,'[16]Plantilla Fto. 122 Bancos 2018'!$AC:$AC),0)</f>
        <v>607075891</v>
      </c>
      <c r="T17" s="124">
        <f>+'[16]Plantilla Fto. 122 Bancos 2018'!$AC$256</f>
        <v>9126634.6599999946</v>
      </c>
      <c r="U17" s="8" t="s">
        <v>28</v>
      </c>
      <c r="V17" s="8" t="s">
        <v>29</v>
      </c>
      <c r="W17" s="8" t="s">
        <v>30</v>
      </c>
    </row>
    <row r="18" spans="1:23" s="8" customFormat="1" ht="12" x14ac:dyDescent="0.25">
      <c r="A18" s="8" t="s">
        <v>31</v>
      </c>
      <c r="B18" s="34"/>
      <c r="C18" s="35"/>
      <c r="D18" s="52" t="s">
        <v>198</v>
      </c>
      <c r="E18" s="48"/>
      <c r="F18" s="48"/>
      <c r="G18" s="48"/>
      <c r="H18" s="48"/>
      <c r="I18" s="53">
        <f>ROUND(SUMIF('[16]Plantilla Fto. 122 Bancos 2018'!$A:$A,A18,'[16]Plantilla Fto. 122 Bancos 2018'!$AC:$AC),0)</f>
        <v>0</v>
      </c>
      <c r="J18" s="54" t="s">
        <v>32</v>
      </c>
      <c r="K18" s="49"/>
      <c r="N18" s="56" t="s">
        <v>33</v>
      </c>
      <c r="S18" s="77">
        <f>ROUND(SUMIF('[16]Plantilla Fto. 122 Bancos 2018'!$A:$A,J18,'[16]Plantilla Fto. 122 Bancos 2018'!$AC:$AC),0)-1</f>
        <v>1016458006</v>
      </c>
      <c r="T18" s="125">
        <f>+'[16]Plantilla Fto. 122 Bancos 2018'!$AC$257</f>
        <v>7440003182.3999939</v>
      </c>
      <c r="U18" s="8" t="s">
        <v>199</v>
      </c>
      <c r="V18" s="8">
        <f>+'[16]Plantilla Fto. 122 Bancos 2018'!$AE$258</f>
        <v>0</v>
      </c>
      <c r="W18" s="124">
        <f>+'[16]Plantilla Fto. 122 Bancos 2018'!$AC$273</f>
        <v>6438780441.0298986</v>
      </c>
    </row>
    <row r="19" spans="1:23" s="8" customFormat="1" ht="12" x14ac:dyDescent="0.25">
      <c r="B19" s="34"/>
      <c r="C19" s="36" t="s">
        <v>34</v>
      </c>
      <c r="D19" s="48"/>
      <c r="E19" s="48"/>
      <c r="F19" s="48"/>
      <c r="G19" s="48"/>
      <c r="H19" s="48"/>
      <c r="I19" s="42">
        <f>I20+I38+I53+I66+I71+I54</f>
        <v>320067574942</v>
      </c>
      <c r="J19" s="43"/>
      <c r="K19" s="49"/>
      <c r="L19" s="51"/>
      <c r="M19" s="50" t="s">
        <v>35</v>
      </c>
      <c r="N19" s="58"/>
      <c r="O19" s="58"/>
      <c r="P19" s="58"/>
      <c r="Q19" s="58"/>
      <c r="R19" s="58"/>
      <c r="S19" s="59">
        <f>SUM(S20:S23)</f>
        <v>4805822580</v>
      </c>
      <c r="T19" s="124">
        <f>+'[16]Plantilla Fto. 122 Bancos 2018'!$AC$289</f>
        <v>76162837.720000267</v>
      </c>
      <c r="U19" s="8" t="s">
        <v>200</v>
      </c>
    </row>
    <row r="20" spans="1:23" s="8" customFormat="1" ht="12" x14ac:dyDescent="0.25">
      <c r="B20" s="34"/>
      <c r="C20" s="35"/>
      <c r="D20" s="36" t="s">
        <v>36</v>
      </c>
      <c r="E20" s="48"/>
      <c r="F20" s="48"/>
      <c r="G20" s="48"/>
      <c r="H20" s="48"/>
      <c r="I20" s="121">
        <f>I21+I30</f>
        <v>202747528475</v>
      </c>
      <c r="J20" s="43" t="s">
        <v>37</v>
      </c>
      <c r="K20" s="49"/>
      <c r="L20" s="51"/>
      <c r="M20" s="51"/>
      <c r="N20" s="56" t="s">
        <v>38</v>
      </c>
      <c r="O20" s="58"/>
      <c r="P20" s="58"/>
      <c r="Q20" s="58"/>
      <c r="R20" s="58"/>
      <c r="S20" s="60">
        <f>ROUND(SUMIF('[16]Plantilla Fto. 122 Bancos 2018'!$A:$A,J20,'[16]Plantilla Fto. 122 Bancos 2018'!$AC:$AC),0)</f>
        <v>55835181</v>
      </c>
    </row>
    <row r="21" spans="1:23" s="8" customFormat="1" ht="12" x14ac:dyDescent="0.25">
      <c r="B21" s="34"/>
      <c r="C21" s="35"/>
      <c r="D21" s="35"/>
      <c r="E21" s="36" t="s">
        <v>39</v>
      </c>
      <c r="F21" s="48"/>
      <c r="G21" s="48"/>
      <c r="H21" s="48"/>
      <c r="I21" s="61">
        <f>I22+I23+I25</f>
        <v>133390257328</v>
      </c>
      <c r="J21" s="43" t="s">
        <v>40</v>
      </c>
      <c r="K21" s="49"/>
      <c r="L21" s="51"/>
      <c r="M21" s="51"/>
      <c r="N21" s="56" t="s">
        <v>201</v>
      </c>
      <c r="O21" s="58"/>
      <c r="P21" s="58"/>
      <c r="Q21" s="58"/>
      <c r="R21" s="58"/>
      <c r="S21" s="60">
        <f>ROUND(SUMIF('[16]Plantilla Fto. 122 Bancos 2018'!$A:$A,J21,'[16]Plantilla Fto. 122 Bancos 2018'!$AC:$AC),0)</f>
        <v>0</v>
      </c>
      <c r="V21" s="8">
        <f>+S13-S12</f>
        <v>-36935845771</v>
      </c>
    </row>
    <row r="22" spans="1:23" s="8" customFormat="1" ht="12" x14ac:dyDescent="0.25">
      <c r="A22" s="8" t="s">
        <v>41</v>
      </c>
      <c r="B22" s="34"/>
      <c r="C22" s="35"/>
      <c r="D22" s="35"/>
      <c r="E22" s="48"/>
      <c r="F22" s="52" t="s">
        <v>42</v>
      </c>
      <c r="G22" s="48"/>
      <c r="H22" s="48"/>
      <c r="I22" s="53">
        <f>ROUND(SUMIF('[16]Plantilla Fto. 122 Bancos 2018'!$A:$A,A22,'[16]Plantilla Fto. 122 Bancos 2018'!$AC:$AC),0)</f>
        <v>6397769647</v>
      </c>
      <c r="J22" s="54" t="s">
        <v>43</v>
      </c>
      <c r="K22" s="49"/>
      <c r="L22" s="51"/>
      <c r="M22" s="49"/>
      <c r="N22" s="56" t="s">
        <v>202</v>
      </c>
      <c r="O22" s="58"/>
      <c r="P22" s="58"/>
      <c r="Q22" s="58"/>
      <c r="R22" s="58"/>
      <c r="S22" s="57">
        <f>ROUND(SUMIF('[16]Plantilla Fto. 122 Bancos 2018'!$A:$A,J22,'[16]Plantilla Fto. 122 Bancos 2018'!$AC:$AC),0)-1</f>
        <v>22260403</v>
      </c>
    </row>
    <row r="23" spans="1:23" s="8" customFormat="1" ht="12" x14ac:dyDescent="0.25">
      <c r="A23" s="8" t="s">
        <v>44</v>
      </c>
      <c r="B23" s="34"/>
      <c r="C23" s="35"/>
      <c r="D23" s="35"/>
      <c r="E23" s="48"/>
      <c r="F23" s="52" t="s">
        <v>45</v>
      </c>
      <c r="G23" s="48"/>
      <c r="H23" s="48"/>
      <c r="I23" s="53">
        <f>ROUND(SUMIF('[16]Plantilla Fto. 122 Bancos 2018'!$A:$A,A23,'[16]Plantilla Fto. 122 Bancos 2018'!$AC:$AC),0)</f>
        <v>10975525</v>
      </c>
      <c r="J23" s="54" t="s">
        <v>46</v>
      </c>
      <c r="K23" s="49"/>
      <c r="L23" s="51"/>
      <c r="M23" s="49"/>
      <c r="N23" s="56" t="s">
        <v>23</v>
      </c>
      <c r="O23" s="58"/>
      <c r="P23" s="58"/>
      <c r="Q23" s="58"/>
      <c r="R23" s="58"/>
      <c r="S23" s="57">
        <f>ROUND(SUMIF('[16]Plantilla Fto. 122 Bancos 2018'!$A:$A,J23,'[16]Plantilla Fto. 122 Bancos 2018'!$AC:$AC),0)</f>
        <v>4727726996</v>
      </c>
    </row>
    <row r="24" spans="1:23" s="8" customFormat="1" ht="12" x14ac:dyDescent="0.25">
      <c r="A24" s="8" t="s">
        <v>47</v>
      </c>
      <c r="B24" s="34"/>
      <c r="C24" s="35"/>
      <c r="D24" s="35"/>
      <c r="E24" s="48"/>
      <c r="F24" s="52" t="s">
        <v>48</v>
      </c>
      <c r="G24" s="48"/>
      <c r="H24" s="48"/>
      <c r="I24" s="53">
        <f>ROUND(SUMIF('[16]Plantilla Fto. 122 Bancos 2018'!$A:$A,A24,'[16]Plantilla Fto. 122 Bancos 2018'!$AC:$AC),0)</f>
        <v>0</v>
      </c>
      <c r="J24" s="54" t="s">
        <v>49</v>
      </c>
      <c r="K24" s="49"/>
      <c r="L24" s="51"/>
      <c r="M24" s="62" t="s">
        <v>50</v>
      </c>
      <c r="N24" s="55"/>
      <c r="O24" s="55"/>
      <c r="P24" s="55"/>
      <c r="Q24" s="55"/>
      <c r="R24" s="55"/>
      <c r="S24" s="131">
        <f>ROUND(SUM(T16:T19)+V18+W18-S18-0.21,0)</f>
        <v>14326015266</v>
      </c>
      <c r="T24" s="125">
        <f>+S24+S18-T19</f>
        <v>15266310434.279999</v>
      </c>
      <c r="U24" s="8" t="s">
        <v>203</v>
      </c>
    </row>
    <row r="25" spans="1:23" s="8" customFormat="1" ht="12" x14ac:dyDescent="0.25">
      <c r="B25" s="34"/>
      <c r="C25" s="35"/>
      <c r="D25" s="35"/>
      <c r="E25" s="48"/>
      <c r="F25" s="52" t="s">
        <v>204</v>
      </c>
      <c r="G25" s="48"/>
      <c r="H25" s="48"/>
      <c r="I25" s="53">
        <f>SUM(I26:I29)</f>
        <v>126981512156</v>
      </c>
      <c r="J25" s="54"/>
      <c r="K25" s="49"/>
      <c r="L25" s="51"/>
      <c r="M25" s="50" t="s">
        <v>51</v>
      </c>
      <c r="N25" s="55"/>
      <c r="O25" s="55"/>
      <c r="P25" s="55"/>
      <c r="Q25" s="55"/>
      <c r="R25" s="55"/>
      <c r="S25" s="63">
        <f>SUM(S26:S27)</f>
        <v>0</v>
      </c>
      <c r="T25" s="124">
        <f>+'[16]Plantilla Fto. 122 Bancos 2018'!$AC$253+'[16]Plantilla Fto. 122 Bancos 2018'!$AC$256+'[16]Plantilla Fto. 122 Bancos 2018'!$AC$257+'[16]Plantilla Fto. 122 Bancos 2018'!$AC$273</f>
        <v>15266310434.689892</v>
      </c>
      <c r="U25" s="8" t="s">
        <v>52</v>
      </c>
    </row>
    <row r="26" spans="1:23" s="8" customFormat="1" ht="12" x14ac:dyDescent="0.25">
      <c r="A26" s="8" t="s">
        <v>53</v>
      </c>
      <c r="B26" s="34"/>
      <c r="C26" s="35"/>
      <c r="D26" s="35"/>
      <c r="E26" s="48"/>
      <c r="F26" s="52"/>
      <c r="G26" s="48" t="s">
        <v>205</v>
      </c>
      <c r="H26" s="48"/>
      <c r="I26" s="53">
        <f>ROUND(SUMIF('[16]Plantilla Fto. 122 Bancos 2018'!$A:$A,A26,'[16]Plantilla Fto. 122 Bancos 2018'!$AC:$AC),0)</f>
        <v>0</v>
      </c>
      <c r="J26" s="54" t="s">
        <v>54</v>
      </c>
      <c r="K26" s="49"/>
      <c r="L26" s="49"/>
      <c r="M26" s="49"/>
      <c r="N26" s="56" t="s">
        <v>55</v>
      </c>
      <c r="O26" s="55"/>
      <c r="P26" s="51"/>
      <c r="Q26" s="55"/>
      <c r="R26" s="55"/>
      <c r="S26" s="60">
        <f>ROUND(SUMIF('[16]Plantilla Fto. 122 Bancos 2018'!$A:$A,J26,'[16]Plantilla Fto. 122 Bancos 2018'!$AC:$AC),0)</f>
        <v>0</v>
      </c>
      <c r="T26" s="8">
        <f>+T24-T25</f>
        <v>-0.40989303588867188</v>
      </c>
      <c r="U26" s="8" t="s">
        <v>56</v>
      </c>
    </row>
    <row r="27" spans="1:23" s="8" customFormat="1" ht="12" x14ac:dyDescent="0.25">
      <c r="A27" s="8" t="s">
        <v>57</v>
      </c>
      <c r="B27" s="34"/>
      <c r="C27" s="35"/>
      <c r="D27" s="35"/>
      <c r="E27" s="48"/>
      <c r="F27" s="52"/>
      <c r="G27" s="48" t="s">
        <v>58</v>
      </c>
      <c r="H27" s="48"/>
      <c r="I27" s="53">
        <f>ROUND(SUMIF('[16]Plantilla Fto. 122 Bancos 2018'!$A:$A,A27,'[16]Plantilla Fto. 122 Bancos 2018'!$AC:$AC),0)</f>
        <v>0</v>
      </c>
      <c r="J27" s="54"/>
      <c r="K27" s="49"/>
      <c r="L27" s="49"/>
      <c r="M27" s="49"/>
      <c r="N27" s="56" t="s">
        <v>59</v>
      </c>
      <c r="O27" s="55"/>
      <c r="P27" s="51"/>
      <c r="Q27" s="55"/>
      <c r="R27" s="55"/>
      <c r="S27" s="57">
        <f>ROUND(SUMIF('[16]Plantilla Fto. 122 Bancos 2018'!$A:$A,J27,'[16]Plantilla Fto. 122 Bancos 2018'!$AC:$AC),0)</f>
        <v>0</v>
      </c>
    </row>
    <row r="28" spans="1:23" s="8" customFormat="1" ht="12" x14ac:dyDescent="0.25">
      <c r="A28" s="8" t="s">
        <v>60</v>
      </c>
      <c r="B28" s="34"/>
      <c r="C28" s="35"/>
      <c r="D28" s="35"/>
      <c r="E28" s="48"/>
      <c r="F28" s="52"/>
      <c r="G28" s="48" t="s">
        <v>61</v>
      </c>
      <c r="H28" s="48"/>
      <c r="I28" s="53">
        <f>ROUND(SUMIF('[16]Plantilla Fto. 122 Bancos 2018'!$A:$A,A28,'[16]Plantilla Fto. 122 Bancos 2018'!$AC:$AC),0)</f>
        <v>126981512156</v>
      </c>
      <c r="J28" s="54"/>
      <c r="K28" s="49"/>
      <c r="L28" s="49"/>
      <c r="M28" s="50" t="s">
        <v>62</v>
      </c>
      <c r="N28" s="51"/>
      <c r="O28" s="51"/>
      <c r="P28" s="51"/>
      <c r="Q28" s="51"/>
      <c r="R28" s="51"/>
      <c r="S28" s="60">
        <f>S29</f>
        <v>24281867377</v>
      </c>
    </row>
    <row r="29" spans="1:23" s="8" customFormat="1" ht="12" x14ac:dyDescent="0.25">
      <c r="A29" s="8" t="s">
        <v>63</v>
      </c>
      <c r="B29" s="34"/>
      <c r="C29" s="35"/>
      <c r="D29" s="35"/>
      <c r="E29" s="48"/>
      <c r="F29" s="52" t="s">
        <v>206</v>
      </c>
      <c r="G29" s="48"/>
      <c r="H29" s="48"/>
      <c r="I29" s="53">
        <f>ROUND(SUMIF('[16]Plantilla Fto. 122 Bancos 2018'!$A:$A,A29,'[16]Plantilla Fto. 122 Bancos 2018'!$AC:$AC),0)</f>
        <v>0</v>
      </c>
      <c r="J29" s="54"/>
      <c r="K29" s="49"/>
      <c r="L29" s="49"/>
      <c r="M29" s="51"/>
      <c r="N29" s="50" t="s">
        <v>64</v>
      </c>
      <c r="O29" s="55"/>
      <c r="P29" s="55"/>
      <c r="Q29" s="51"/>
      <c r="R29" s="51"/>
      <c r="S29" s="59">
        <f>S30+S31</f>
        <v>24281867377</v>
      </c>
    </row>
    <row r="30" spans="1:23" s="8" customFormat="1" ht="12" x14ac:dyDescent="0.25">
      <c r="B30" s="34"/>
      <c r="C30" s="35"/>
      <c r="D30" s="35"/>
      <c r="E30" s="36" t="s">
        <v>65</v>
      </c>
      <c r="F30" s="48"/>
      <c r="G30" s="48"/>
      <c r="H30" s="48"/>
      <c r="I30" s="53">
        <f>I31+I34</f>
        <v>69357271147</v>
      </c>
      <c r="J30" s="54" t="s">
        <v>66</v>
      </c>
      <c r="K30" s="49"/>
      <c r="L30" s="49"/>
      <c r="M30" s="51"/>
      <c r="N30" s="51"/>
      <c r="O30" s="58" t="s">
        <v>67</v>
      </c>
      <c r="P30" s="51"/>
      <c r="Q30" s="51"/>
      <c r="R30" s="51"/>
      <c r="S30" s="60">
        <f>ROUND(SUMIF('[16]Plantilla Fto. 122 Bancos 2018'!$A:$A,J30,'[16]Plantilla Fto. 122 Bancos 2018'!$AC:$AC),0)</f>
        <v>21573876319</v>
      </c>
    </row>
    <row r="31" spans="1:23" s="8" customFormat="1" ht="12" x14ac:dyDescent="0.25">
      <c r="B31" s="34"/>
      <c r="C31" s="35"/>
      <c r="D31" s="35"/>
      <c r="E31" s="48"/>
      <c r="F31" s="52" t="s">
        <v>68</v>
      </c>
      <c r="G31" s="48"/>
      <c r="H31" s="48"/>
      <c r="I31" s="53">
        <f>SUM(I32:I33)</f>
        <v>69357271147</v>
      </c>
      <c r="J31" s="54"/>
      <c r="K31" s="49"/>
      <c r="L31" s="49"/>
      <c r="M31" s="51"/>
      <c r="N31" s="58"/>
      <c r="O31" s="58" t="s">
        <v>69</v>
      </c>
      <c r="P31" s="58"/>
      <c r="Q31" s="51"/>
      <c r="R31" s="51"/>
      <c r="S31" s="57">
        <f>S32+S33</f>
        <v>2707991058</v>
      </c>
    </row>
    <row r="32" spans="1:23" s="8" customFormat="1" ht="12" x14ac:dyDescent="0.25">
      <c r="A32" s="8" t="s">
        <v>70</v>
      </c>
      <c r="B32" s="34"/>
      <c r="C32" s="35"/>
      <c r="D32" s="35"/>
      <c r="E32" s="48"/>
      <c r="F32" s="52"/>
      <c r="G32" s="48" t="s">
        <v>71</v>
      </c>
      <c r="H32" s="48"/>
      <c r="I32" s="53">
        <f>ROUND(SUMIF('[16]Plantilla Fto. 122 Bancos 2018'!$A:$A,A32,'[16]Plantilla Fto. 122 Bancos 2018'!$AC:$AC),0)</f>
        <v>26439821511</v>
      </c>
      <c r="J32" s="54"/>
      <c r="K32" s="49"/>
      <c r="L32" s="49"/>
      <c r="M32" s="51"/>
      <c r="N32" s="58"/>
      <c r="O32" s="58"/>
      <c r="P32" s="58" t="s">
        <v>72</v>
      </c>
      <c r="Q32" s="51"/>
      <c r="R32" s="51"/>
      <c r="S32" s="57">
        <f>ROUND(SUMIF('[16]Plantilla Fto. 122 Bancos 2018'!$A:$A,J32,'[16]Plantilla Fto. 122 Bancos 2018'!$AC:$AC),0)</f>
        <v>0</v>
      </c>
    </row>
    <row r="33" spans="1:26" s="8" customFormat="1" ht="12" x14ac:dyDescent="0.25">
      <c r="A33" s="8" t="s">
        <v>73</v>
      </c>
      <c r="B33" s="34"/>
      <c r="C33" s="35"/>
      <c r="D33" s="35"/>
      <c r="E33" s="48"/>
      <c r="F33" s="52"/>
      <c r="G33" s="48" t="s">
        <v>74</v>
      </c>
      <c r="H33" s="48"/>
      <c r="I33" s="64">
        <f>ROUND(SUMIF('[16]Plantilla Fto. 122 Bancos 2018'!$A:$A,A33,'[16]Plantilla Fto. 122 Bancos 2018'!$AC:$AC),0)</f>
        <v>42917449636</v>
      </c>
      <c r="J33" s="54" t="s">
        <v>75</v>
      </c>
      <c r="K33" s="49"/>
      <c r="L33" s="49"/>
      <c r="M33" s="51"/>
      <c r="N33" s="58"/>
      <c r="O33" s="58"/>
      <c r="P33" s="58" t="s">
        <v>23</v>
      </c>
      <c r="Q33" s="51"/>
      <c r="R33" s="51"/>
      <c r="S33" s="57">
        <f>ROUND(SUMIF('[16]Plantilla Fto. 122 Bancos 2018'!$A:$A,J33,'[16]Plantilla Fto. 122 Bancos 2018'!$AC:$AC),0)</f>
        <v>2707991058</v>
      </c>
    </row>
    <row r="34" spans="1:26" s="8" customFormat="1" ht="12" x14ac:dyDescent="0.25">
      <c r="B34" s="34"/>
      <c r="C34" s="35"/>
      <c r="D34" s="35"/>
      <c r="E34" s="48"/>
      <c r="F34" s="52" t="s">
        <v>76</v>
      </c>
      <c r="G34" s="48"/>
      <c r="H34" s="48"/>
      <c r="I34" s="65">
        <f>SUM(I35:I36)</f>
        <v>0</v>
      </c>
      <c r="J34" s="66"/>
      <c r="K34" s="49"/>
      <c r="L34" s="49"/>
      <c r="M34" s="50" t="s">
        <v>77</v>
      </c>
      <c r="N34" s="55"/>
      <c r="O34" s="55"/>
      <c r="P34" s="55"/>
      <c r="Q34" s="55"/>
      <c r="R34" s="55"/>
      <c r="S34" s="63">
        <f>S35+S53</f>
        <v>223698887270</v>
      </c>
      <c r="U34" s="8">
        <f>+S35+S53</f>
        <v>223698887270</v>
      </c>
    </row>
    <row r="35" spans="1:26" s="8" customFormat="1" ht="12" x14ac:dyDescent="0.25">
      <c r="A35" s="8" t="s">
        <v>78</v>
      </c>
      <c r="B35" s="34"/>
      <c r="C35" s="35"/>
      <c r="D35" s="35"/>
      <c r="E35" s="48"/>
      <c r="F35" s="52"/>
      <c r="G35" s="48" t="s">
        <v>79</v>
      </c>
      <c r="H35" s="48"/>
      <c r="I35" s="53">
        <f>ROUND(SUMIF('[16]Plantilla Fto. 122 Bancos 2018'!$A:$A,A35,'[16]Plantilla Fto. 122 Bancos 2018'!$AC:$AC),0)</f>
        <v>0</v>
      </c>
      <c r="J35" s="54"/>
      <c r="K35" s="49"/>
      <c r="L35" s="49"/>
      <c r="M35" s="49"/>
      <c r="N35" s="50" t="s">
        <v>80</v>
      </c>
      <c r="O35" s="55"/>
      <c r="P35" s="55"/>
      <c r="Q35" s="55"/>
      <c r="R35" s="55"/>
      <c r="S35" s="67">
        <f>S36+S45</f>
        <v>223699970815</v>
      </c>
      <c r="T35" s="8">
        <f>+S34-S35</f>
        <v>-1083545</v>
      </c>
    </row>
    <row r="36" spans="1:26" s="8" customFormat="1" ht="12" x14ac:dyDescent="0.25">
      <c r="A36" s="8" t="s">
        <v>81</v>
      </c>
      <c r="B36" s="34"/>
      <c r="C36" s="35"/>
      <c r="D36" s="35"/>
      <c r="E36" s="48"/>
      <c r="F36" s="52"/>
      <c r="G36" s="48" t="s">
        <v>82</v>
      </c>
      <c r="H36" s="48"/>
      <c r="I36" s="53">
        <f>ROUND(SUMIF('[16]Plantilla Fto. 122 Bancos 2018'!$A:$A,A36,'[16]Plantilla Fto. 122 Bancos 2018'!$AC:$AC),0)</f>
        <v>0</v>
      </c>
      <c r="J36" s="54"/>
      <c r="K36" s="49"/>
      <c r="L36" s="49"/>
      <c r="M36" s="49"/>
      <c r="N36" s="49"/>
      <c r="O36" s="50" t="s">
        <v>39</v>
      </c>
      <c r="P36" s="55"/>
      <c r="Q36" s="55"/>
      <c r="R36" s="55"/>
      <c r="S36" s="60">
        <f>S37+S38+S39+S40+S44</f>
        <v>152688147327</v>
      </c>
      <c r="U36" s="8">
        <v>5114</v>
      </c>
      <c r="W36" s="8" t="s">
        <v>83</v>
      </c>
    </row>
    <row r="37" spans="1:26" s="8" customFormat="1" ht="12" x14ac:dyDescent="0.25">
      <c r="A37" s="8" t="s">
        <v>84</v>
      </c>
      <c r="B37" s="34"/>
      <c r="C37" s="35"/>
      <c r="D37" s="35"/>
      <c r="E37" s="48"/>
      <c r="F37" s="52"/>
      <c r="G37" s="48" t="s">
        <v>206</v>
      </c>
      <c r="H37" s="48"/>
      <c r="I37" s="53">
        <f>ROUND(SUMIF('[16]Plantilla Fto. 122 Bancos 2018'!$A:$A,A37,'[16]Plantilla Fto. 122 Bancos 2018'!$AC:$AC),0)</f>
        <v>0</v>
      </c>
      <c r="J37" s="54" t="s">
        <v>85</v>
      </c>
      <c r="K37" s="49"/>
      <c r="L37" s="49"/>
      <c r="M37" s="49"/>
      <c r="N37" s="49"/>
      <c r="O37" s="55"/>
      <c r="P37" s="58" t="s">
        <v>42</v>
      </c>
      <c r="Q37" s="55"/>
      <c r="R37" s="55"/>
      <c r="S37" s="57">
        <f>ROUND(SUMIF('[16]Plantilla Fto. 122 Bancos 2018'!$A:$A,J37,'[16]Plantilla Fto. 122 Bancos 2018'!$AC:$AC),0)</f>
        <v>6259131258</v>
      </c>
      <c r="U37" s="8">
        <v>5115</v>
      </c>
      <c r="W37" s="8" t="s">
        <v>86</v>
      </c>
    </row>
    <row r="38" spans="1:26" s="8" customFormat="1" ht="12" x14ac:dyDescent="0.25">
      <c r="B38" s="34"/>
      <c r="C38" s="35"/>
      <c r="D38" s="36" t="s">
        <v>87</v>
      </c>
      <c r="E38" s="48"/>
      <c r="F38" s="48"/>
      <c r="G38" s="48"/>
      <c r="H38" s="48"/>
      <c r="I38" s="122">
        <f>I39+I46</f>
        <v>74960601748</v>
      </c>
      <c r="J38" s="54" t="s">
        <v>88</v>
      </c>
      <c r="K38" s="49"/>
      <c r="L38" s="49"/>
      <c r="M38" s="49"/>
      <c r="N38" s="49"/>
      <c r="O38" s="55"/>
      <c r="P38" s="58" t="s">
        <v>45</v>
      </c>
      <c r="Q38" s="55"/>
      <c r="R38" s="55"/>
      <c r="S38" s="57">
        <f>ROUND(SUMIF('[16]Plantilla Fto. 122 Bancos 2018'!$A:$A,J38,'[16]Plantilla Fto. 122 Bancos 2018'!$AC:$AC),0)</f>
        <v>0</v>
      </c>
      <c r="U38" s="8">
        <v>5116</v>
      </c>
      <c r="W38" s="8" t="s">
        <v>89</v>
      </c>
      <c r="Z38" s="8">
        <v>243727455.63000003</v>
      </c>
    </row>
    <row r="39" spans="1:26" s="8" customFormat="1" ht="12" x14ac:dyDescent="0.25">
      <c r="B39" s="34"/>
      <c r="C39" s="35"/>
      <c r="D39" s="35"/>
      <c r="E39" s="36" t="s">
        <v>69</v>
      </c>
      <c r="F39" s="48"/>
      <c r="G39" s="48"/>
      <c r="H39" s="48"/>
      <c r="I39" s="53">
        <f>I40+I43</f>
        <v>31636143080</v>
      </c>
      <c r="J39" s="54" t="s">
        <v>90</v>
      </c>
      <c r="K39" s="49"/>
      <c r="L39" s="49"/>
      <c r="M39" s="49"/>
      <c r="N39" s="49"/>
      <c r="O39" s="55"/>
      <c r="P39" s="58" t="s">
        <v>48</v>
      </c>
      <c r="Q39" s="55"/>
      <c r="R39" s="55"/>
      <c r="S39" s="57">
        <f>ROUND(SUMIF('[16]Plantilla Fto. 122 Bancos 2018'!$A:$A,J39,'[16]Plantilla Fto. 122 Bancos 2018'!$AC:$AC),0)-S44</f>
        <v>0</v>
      </c>
      <c r="U39" s="8" t="s">
        <v>91</v>
      </c>
      <c r="W39" s="8" t="s">
        <v>207</v>
      </c>
      <c r="Z39" s="8">
        <v>2362254.2200000002</v>
      </c>
    </row>
    <row r="40" spans="1:26" s="8" customFormat="1" ht="12" x14ac:dyDescent="0.25">
      <c r="B40" s="34"/>
      <c r="C40" s="35"/>
      <c r="D40" s="35"/>
      <c r="E40" s="48"/>
      <c r="F40" s="52" t="s">
        <v>92</v>
      </c>
      <c r="G40" s="48"/>
      <c r="H40" s="48"/>
      <c r="I40" s="53">
        <v>0</v>
      </c>
      <c r="J40" s="54"/>
      <c r="K40" s="49"/>
      <c r="L40" s="49"/>
      <c r="M40" s="49"/>
      <c r="N40" s="49"/>
      <c r="O40" s="55"/>
      <c r="P40" s="58" t="s">
        <v>204</v>
      </c>
      <c r="Q40" s="55"/>
      <c r="R40" s="55"/>
      <c r="S40" s="57">
        <f>SUM(S41:S43)</f>
        <v>146429016069</v>
      </c>
      <c r="U40" s="8">
        <v>5121</v>
      </c>
      <c r="W40" s="8" t="s">
        <v>93</v>
      </c>
      <c r="Z40" s="8">
        <v>1930193.0599999703</v>
      </c>
    </row>
    <row r="41" spans="1:26" s="8" customFormat="1" ht="12" x14ac:dyDescent="0.25">
      <c r="B41" s="34"/>
      <c r="C41" s="35"/>
      <c r="D41" s="35"/>
      <c r="E41" s="48"/>
      <c r="F41" s="48"/>
      <c r="G41" s="52" t="s">
        <v>94</v>
      </c>
      <c r="H41" s="48"/>
      <c r="I41" s="53">
        <f>ROUND(SUMIF('[16]Plantilla Fto. 122 Bancos 2018'!$A:$A,A41,'[16]Plantilla Fto. 122 Bancos 2018'!$AC:$AC),0)</f>
        <v>0</v>
      </c>
      <c r="J41" s="54" t="s">
        <v>95</v>
      </c>
      <c r="K41" s="49"/>
      <c r="L41" s="49"/>
      <c r="M41" s="49"/>
      <c r="N41" s="49"/>
      <c r="O41" s="58"/>
      <c r="P41" s="58"/>
      <c r="Q41" s="55" t="s">
        <v>205</v>
      </c>
      <c r="R41" s="55"/>
      <c r="S41" s="69">
        <f>ROUND(SUMIF('[16]Plantilla Fto. 122 Bancos 2018'!$A:$A,J41,'[16]Plantilla Fto. 122 Bancos 2018'!$AC:$AC),0)</f>
        <v>0</v>
      </c>
      <c r="U41" s="8">
        <v>5122</v>
      </c>
      <c r="W41" s="8" t="s">
        <v>208</v>
      </c>
      <c r="Z41" s="8">
        <v>228688340</v>
      </c>
    </row>
    <row r="42" spans="1:26" s="8" customFormat="1" ht="12" x14ac:dyDescent="0.25">
      <c r="B42" s="34"/>
      <c r="C42" s="35"/>
      <c r="D42" s="35"/>
      <c r="E42" s="48"/>
      <c r="F42" s="48"/>
      <c r="G42" s="52" t="s">
        <v>96</v>
      </c>
      <c r="H42" s="48"/>
      <c r="I42" s="53">
        <f>ROUND(SUMIF('[16]Plantilla Fto. 122 Bancos 2018'!$A:$A,A42,'[16]Plantilla Fto. 122 Bancos 2018'!$AC:$AC),0)</f>
        <v>0</v>
      </c>
      <c r="J42" s="54" t="s">
        <v>97</v>
      </c>
      <c r="K42" s="49"/>
      <c r="L42" s="49"/>
      <c r="M42" s="49"/>
      <c r="N42" s="49"/>
      <c r="O42" s="55"/>
      <c r="P42" s="58"/>
      <c r="Q42" s="55" t="s">
        <v>58</v>
      </c>
      <c r="R42" s="55"/>
      <c r="S42" s="57">
        <f>ROUND(SUMIF('[16]Plantilla Fto. 122 Bancos 2018'!$A:$A,J42,'[16]Plantilla Fto. 122 Bancos 2018'!$AC:$AC),0)</f>
        <v>0</v>
      </c>
      <c r="U42" s="8">
        <v>5123</v>
      </c>
      <c r="W42" s="8" t="s">
        <v>98</v>
      </c>
      <c r="Z42" s="8">
        <v>0</v>
      </c>
    </row>
    <row r="43" spans="1:26" s="8" customFormat="1" ht="12" x14ac:dyDescent="0.25">
      <c r="B43" s="34"/>
      <c r="C43" s="35"/>
      <c r="D43" s="35"/>
      <c r="E43" s="48"/>
      <c r="F43" s="52" t="s">
        <v>23</v>
      </c>
      <c r="G43" s="48"/>
      <c r="H43" s="48"/>
      <c r="I43" s="70">
        <f>SUM(I44:I45)</f>
        <v>31636143080</v>
      </c>
      <c r="J43" s="71" t="s">
        <v>99</v>
      </c>
      <c r="K43" s="49"/>
      <c r="L43" s="49"/>
      <c r="M43" s="49"/>
      <c r="N43" s="49"/>
      <c r="O43" s="55"/>
      <c r="P43" s="58"/>
      <c r="Q43" s="55" t="s">
        <v>61</v>
      </c>
      <c r="R43" s="55"/>
      <c r="S43" s="57">
        <f>ROUND(SUMIF('[16]Plantilla Fto. 122 Bancos 2018'!$A:$A,J43,'[16]Plantilla Fto. 122 Bancos 2018'!$AC:$AC),0)</f>
        <v>146429016069</v>
      </c>
      <c r="U43" s="8">
        <v>5125</v>
      </c>
      <c r="W43" s="8" t="s">
        <v>100</v>
      </c>
      <c r="Z43" s="8">
        <v>73326461.659999996</v>
      </c>
    </row>
    <row r="44" spans="1:26" s="8" customFormat="1" ht="12" x14ac:dyDescent="0.25">
      <c r="A44" s="8" t="s">
        <v>101</v>
      </c>
      <c r="B44" s="34"/>
      <c r="C44" s="35"/>
      <c r="D44" s="35"/>
      <c r="E44" s="48"/>
      <c r="F44" s="48"/>
      <c r="G44" s="52" t="s">
        <v>209</v>
      </c>
      <c r="H44" s="48"/>
      <c r="I44" s="64">
        <f>ROUND(SUMIF('[16]Plantilla Fto. 122 Bancos 2018'!$A:$A,A44,'[16]Plantilla Fto. 122 Bancos 2018'!$AC:$AC),0)</f>
        <v>31636143080</v>
      </c>
      <c r="J44" s="54" t="s">
        <v>102</v>
      </c>
      <c r="K44" s="49"/>
      <c r="L44" s="49"/>
      <c r="M44" s="49"/>
      <c r="N44" s="51"/>
      <c r="O44" s="51"/>
      <c r="P44" s="58" t="s">
        <v>206</v>
      </c>
      <c r="Q44" s="51"/>
      <c r="R44" s="51"/>
      <c r="S44" s="60">
        <f>ROUND(SUMIF('[16]Plantilla Fto. 122 Bancos 2018'!$A:$A,J44,'[16]Plantilla Fto. 122 Bancos 2018'!$AC:$AC),0)</f>
        <v>0</v>
      </c>
      <c r="U44" s="8">
        <v>5118</v>
      </c>
      <c r="W44" s="8" t="s">
        <v>103</v>
      </c>
      <c r="Z44" s="8">
        <v>3253002.26</v>
      </c>
    </row>
    <row r="45" spans="1:26" s="8" customFormat="1" ht="12" x14ac:dyDescent="0.25">
      <c r="B45" s="34"/>
      <c r="C45" s="35"/>
      <c r="D45" s="35"/>
      <c r="E45" s="48"/>
      <c r="F45" s="48"/>
      <c r="G45" s="52" t="s">
        <v>104</v>
      </c>
      <c r="H45" s="48"/>
      <c r="I45" s="53">
        <f>ROUND(SUMIF('[16]Plantilla Fto. 122 Bancos 2018'!$A:$A,A45,'[16]Plantilla Fto. 122 Bancos 2018'!$AC:$AC),0)</f>
        <v>0</v>
      </c>
      <c r="J45" s="54"/>
      <c r="K45" s="49"/>
      <c r="L45" s="49"/>
      <c r="M45" s="51"/>
      <c r="N45" s="51"/>
      <c r="O45" s="50" t="s">
        <v>65</v>
      </c>
      <c r="P45" s="55"/>
      <c r="Q45" s="55"/>
      <c r="R45" s="55"/>
      <c r="S45" s="60">
        <f>S46+S49</f>
        <v>71011823488</v>
      </c>
      <c r="U45" s="8">
        <v>5140</v>
      </c>
      <c r="W45" s="8" t="s">
        <v>105</v>
      </c>
      <c r="Z45" s="8">
        <v>1014983420.27</v>
      </c>
    </row>
    <row r="46" spans="1:26" s="8" customFormat="1" ht="12" x14ac:dyDescent="0.25">
      <c r="B46" s="34"/>
      <c r="C46" s="35"/>
      <c r="D46" s="35"/>
      <c r="E46" s="36" t="s">
        <v>67</v>
      </c>
      <c r="F46" s="48"/>
      <c r="G46" s="48"/>
      <c r="H46" s="48"/>
      <c r="I46" s="53">
        <f>I47+I48+I51+I52</f>
        <v>43324458668</v>
      </c>
      <c r="J46" s="54"/>
      <c r="K46" s="49"/>
      <c r="L46" s="49"/>
      <c r="M46" s="51"/>
      <c r="N46" s="51"/>
      <c r="O46" s="55"/>
      <c r="P46" s="58" t="s">
        <v>68</v>
      </c>
      <c r="Q46" s="55"/>
      <c r="R46" s="55"/>
      <c r="S46" s="60">
        <f>SUM(S47:S48)</f>
        <v>71011823488</v>
      </c>
      <c r="U46" s="8">
        <v>5141</v>
      </c>
      <c r="W46" s="8" t="s">
        <v>106</v>
      </c>
      <c r="Z46" s="8">
        <v>626705906.89999998</v>
      </c>
    </row>
    <row r="47" spans="1:26" s="8" customFormat="1" ht="12" x14ac:dyDescent="0.25">
      <c r="A47" s="8" t="s">
        <v>107</v>
      </c>
      <c r="B47" s="34"/>
      <c r="C47" s="35"/>
      <c r="D47" s="35"/>
      <c r="E47" s="48"/>
      <c r="F47" s="52" t="s">
        <v>108</v>
      </c>
      <c r="G47" s="48"/>
      <c r="H47" s="48"/>
      <c r="I47" s="53">
        <f>ROUND(SUMIF('[16]Plantilla Fto. 122 Bancos 2018'!$A:$A,A47,'[16]Plantilla Fto. 122 Bancos 2018'!$AC:$AC),0)</f>
        <v>35324458668</v>
      </c>
      <c r="J47" s="54" t="s">
        <v>109</v>
      </c>
      <c r="K47" s="49"/>
      <c r="L47" s="49"/>
      <c r="M47" s="51"/>
      <c r="N47" s="51"/>
      <c r="O47" s="55"/>
      <c r="P47" s="58"/>
      <c r="Q47" s="55" t="s">
        <v>71</v>
      </c>
      <c r="R47" s="55"/>
      <c r="S47" s="60">
        <f>ROUND(SUMIF('[16]Plantilla Fto. 122 Bancos 2018'!$A:$A,J47,'[16]Plantilla Fto. 122 Bancos 2018'!$AC:$AC),0)</f>
        <v>25460519684</v>
      </c>
      <c r="U47" s="8">
        <v>5142</v>
      </c>
      <c r="W47" s="8" t="s">
        <v>110</v>
      </c>
      <c r="Z47" s="8">
        <v>4335499.3600000003</v>
      </c>
    </row>
    <row r="48" spans="1:26" s="8" customFormat="1" ht="12" x14ac:dyDescent="0.25">
      <c r="B48" s="34"/>
      <c r="C48" s="35"/>
      <c r="D48" s="35"/>
      <c r="E48" s="48"/>
      <c r="F48" s="52" t="s">
        <v>111</v>
      </c>
      <c r="G48" s="48"/>
      <c r="H48" s="48"/>
      <c r="I48" s="53">
        <v>0</v>
      </c>
      <c r="J48" s="54" t="s">
        <v>112</v>
      </c>
      <c r="K48" s="49"/>
      <c r="L48" s="49"/>
      <c r="M48" s="51"/>
      <c r="N48" s="51"/>
      <c r="O48" s="55"/>
      <c r="P48" s="58"/>
      <c r="Q48" s="55" t="s">
        <v>74</v>
      </c>
      <c r="R48" s="55"/>
      <c r="S48" s="60">
        <f>ROUND(SUMIF('[16]Plantilla Fto. 122 Bancos 2018'!$A:$A,J48,'[16]Plantilla Fto. 122 Bancos 2018'!$AC:$AC),0)</f>
        <v>45551303804</v>
      </c>
      <c r="U48" s="8">
        <v>5143</v>
      </c>
      <c r="W48" s="8" t="s">
        <v>113</v>
      </c>
      <c r="Z48" s="8">
        <v>0</v>
      </c>
    </row>
    <row r="49" spans="1:26" s="8" customFormat="1" ht="12" x14ac:dyDescent="0.25">
      <c r="A49" s="8" t="s">
        <v>114</v>
      </c>
      <c r="B49" s="34"/>
      <c r="C49" s="35"/>
      <c r="D49" s="35"/>
      <c r="E49" s="48"/>
      <c r="F49" s="48"/>
      <c r="G49" s="52" t="s">
        <v>115</v>
      </c>
      <c r="H49" s="48"/>
      <c r="I49" s="53">
        <f>ROUND(SUMIF('[16]Plantilla Fto. 122 Bancos 2018'!$A:$A,A49,'[16]Plantilla Fto. 122 Bancos 2018'!$AC:$AC),0)</f>
        <v>0</v>
      </c>
      <c r="J49" s="54"/>
      <c r="K49" s="49"/>
      <c r="L49" s="49"/>
      <c r="M49" s="51"/>
      <c r="N49" s="51"/>
      <c r="O49" s="55"/>
      <c r="P49" s="58" t="s">
        <v>76</v>
      </c>
      <c r="Q49" s="55"/>
      <c r="R49" s="55"/>
      <c r="S49" s="60">
        <f>SUM(S50:S52)</f>
        <v>0</v>
      </c>
      <c r="U49" s="8" t="s">
        <v>116</v>
      </c>
      <c r="Z49" s="8">
        <v>0</v>
      </c>
    </row>
    <row r="50" spans="1:26" s="8" customFormat="1" ht="12" x14ac:dyDescent="0.25">
      <c r="A50" s="8" t="s">
        <v>117</v>
      </c>
      <c r="B50" s="34"/>
      <c r="C50" s="35"/>
      <c r="D50" s="35"/>
      <c r="E50" s="48"/>
      <c r="F50" s="48"/>
      <c r="G50" s="52" t="s">
        <v>118</v>
      </c>
      <c r="H50" s="48"/>
      <c r="I50" s="53">
        <f>ROUND(SUMIF('[16]Plantilla Fto. 122 Bancos 2018'!$A:$A,A50,'[16]Plantilla Fto. 122 Bancos 2018'!$AC:$AC),0)</f>
        <v>0</v>
      </c>
      <c r="J50" s="54" t="s">
        <v>119</v>
      </c>
      <c r="K50" s="49"/>
      <c r="L50" s="49"/>
      <c r="M50" s="51"/>
      <c r="N50" s="51"/>
      <c r="O50" s="55"/>
      <c r="P50" s="58"/>
      <c r="Q50" s="55" t="s">
        <v>79</v>
      </c>
      <c r="R50" s="55"/>
      <c r="S50" s="60">
        <f>ROUND(SUMIF('[16]Plantilla Fto. 122 Bancos 2018'!$A:$A,J50,'[16]Plantilla Fto. 122 Bancos 2018'!$AC:$AC),0)</f>
        <v>0</v>
      </c>
      <c r="U50" s="8" t="s">
        <v>120</v>
      </c>
      <c r="Z50" s="8">
        <v>0</v>
      </c>
    </row>
    <row r="51" spans="1:26" s="8" customFormat="1" ht="12" x14ac:dyDescent="0.25">
      <c r="A51" s="8" t="s">
        <v>121</v>
      </c>
      <c r="B51" s="34"/>
      <c r="C51" s="35"/>
      <c r="D51" s="35"/>
      <c r="E51" s="48"/>
      <c r="F51" s="52" t="s">
        <v>122</v>
      </c>
      <c r="G51" s="48"/>
      <c r="H51" s="48"/>
      <c r="I51" s="61">
        <f>ROUND(SUMIF('[16]Plantilla Fto. 122 Bancos 2018'!$A:$A,A51,'[16]Plantilla Fto. 122 Bancos 2018'!$AC:$AC),0)</f>
        <v>0</v>
      </c>
      <c r="J51" s="43" t="s">
        <v>123</v>
      </c>
      <c r="K51" s="49"/>
      <c r="L51" s="49"/>
      <c r="M51" s="51"/>
      <c r="N51" s="51"/>
      <c r="O51" s="55"/>
      <c r="P51" s="58"/>
      <c r="Q51" s="55" t="s">
        <v>82</v>
      </c>
      <c r="R51" s="55"/>
      <c r="S51" s="60">
        <f>ROUND(SUMIF('[16]Plantilla Fto. 122 Bancos 2018'!$A:$A,J51,'[16]Plantilla Fto. 122 Bancos 2018'!$AC:$AC),0)</f>
        <v>0</v>
      </c>
      <c r="Z51" s="8">
        <v>5504166.2899999991</v>
      </c>
    </row>
    <row r="52" spans="1:26" s="8" customFormat="1" ht="12" x14ac:dyDescent="0.25">
      <c r="A52" s="8" t="s">
        <v>124</v>
      </c>
      <c r="B52" s="34"/>
      <c r="C52" s="35"/>
      <c r="D52" s="35"/>
      <c r="E52" s="48"/>
      <c r="F52" s="52" t="s">
        <v>125</v>
      </c>
      <c r="G52" s="48"/>
      <c r="H52" s="48"/>
      <c r="I52" s="61">
        <f>ROUND(SUMIF('[16]Plantilla Fto. 122 Bancos 2018'!$A:$A,A52,'[16]Plantilla Fto. 122 Bancos 2018'!$AC:$AC),0)</f>
        <v>8000000000</v>
      </c>
      <c r="J52" s="43" t="s">
        <v>126</v>
      </c>
      <c r="K52" s="49"/>
      <c r="L52" s="49"/>
      <c r="M52" s="51"/>
      <c r="N52" s="51"/>
      <c r="O52" s="55"/>
      <c r="P52" s="58"/>
      <c r="Q52" s="55" t="s">
        <v>206</v>
      </c>
      <c r="R52" s="55"/>
      <c r="S52" s="60">
        <f>ROUND(SUMIF('[16]Plantilla Fto. 122 Bancos 2018'!$A:$A,J52,'[16]Plantilla Fto. 122 Bancos 2018'!$AC:$AC),0)</f>
        <v>0</v>
      </c>
      <c r="Z52" s="8">
        <v>408542335.99000001</v>
      </c>
    </row>
    <row r="53" spans="1:26" s="8" customFormat="1" ht="12" x14ac:dyDescent="0.25">
      <c r="A53" s="8" t="s">
        <v>127</v>
      </c>
      <c r="B53" s="34"/>
      <c r="C53" s="35"/>
      <c r="D53" s="36" t="s">
        <v>128</v>
      </c>
      <c r="E53" s="48"/>
      <c r="F53" s="48"/>
      <c r="G53" s="48"/>
      <c r="H53" s="48"/>
      <c r="I53" s="123">
        <f>ROUND(SUMIF('[16]Plantilla Fto. 122 Bancos 2018'!$A:$A,A53,'[16]Plantilla Fto. 122 Bancos 2018'!$AC:$AC),0)</f>
        <v>-8541259686</v>
      </c>
      <c r="J53" s="43" t="s">
        <v>129</v>
      </c>
      <c r="K53" s="49"/>
      <c r="L53" s="49"/>
      <c r="M53" s="51"/>
      <c r="N53" s="50" t="s">
        <v>130</v>
      </c>
      <c r="O53" s="55"/>
      <c r="P53" s="55"/>
      <c r="Q53" s="55"/>
      <c r="R53" s="55"/>
      <c r="S53" s="57">
        <f>ROUND(SUMIF('[16]Plantilla Fto. 122 Bancos 2018'!$A:$A,J53,'[16]Plantilla Fto. 122 Bancos 2018'!$AC:$AC),0)</f>
        <v>-1083545</v>
      </c>
      <c r="Z53" s="72">
        <f>SUM(Z38:Z52)</f>
        <v>2613359035.6400003</v>
      </c>
    </row>
    <row r="54" spans="1:26" s="8" customFormat="1" ht="12" x14ac:dyDescent="0.25">
      <c r="B54" s="34"/>
      <c r="C54" s="35"/>
      <c r="D54" s="36" t="s">
        <v>131</v>
      </c>
      <c r="E54" s="48"/>
      <c r="F54" s="48"/>
      <c r="G54" s="48"/>
      <c r="H54" s="48"/>
      <c r="I54" s="73">
        <f>I55+I58</f>
        <v>3386000000</v>
      </c>
      <c r="J54" s="54"/>
      <c r="K54" s="49"/>
      <c r="L54" s="49"/>
      <c r="M54" s="50" t="s">
        <v>132</v>
      </c>
      <c r="N54" s="55"/>
      <c r="O54" s="55"/>
      <c r="P54" s="55"/>
      <c r="Q54" s="55"/>
      <c r="R54" s="55"/>
      <c r="S54" s="63">
        <f>S55+S62</f>
        <v>55359194052</v>
      </c>
    </row>
    <row r="55" spans="1:26" s="8" customFormat="1" ht="12" x14ac:dyDescent="0.25">
      <c r="B55" s="34"/>
      <c r="C55" s="35"/>
      <c r="D55" s="36"/>
      <c r="E55" s="35" t="s">
        <v>27</v>
      </c>
      <c r="F55" s="48"/>
      <c r="G55" s="48"/>
      <c r="H55" s="48"/>
      <c r="I55" s="53">
        <f>I56+I57</f>
        <v>0</v>
      </c>
      <c r="J55" s="54"/>
      <c r="K55" s="49"/>
      <c r="L55" s="49"/>
      <c r="M55" s="49"/>
      <c r="N55" s="50" t="s">
        <v>69</v>
      </c>
      <c r="O55" s="55"/>
      <c r="P55" s="55"/>
      <c r="Q55" s="55"/>
      <c r="R55" s="51"/>
      <c r="S55" s="60">
        <f>S56+S59</f>
        <v>26252515386</v>
      </c>
      <c r="U55" s="8" t="s">
        <v>133</v>
      </c>
    </row>
    <row r="56" spans="1:26" s="8" customFormat="1" ht="12" x14ac:dyDescent="0.25">
      <c r="B56" s="34"/>
      <c r="C56" s="35"/>
      <c r="D56" s="35"/>
      <c r="E56" s="48"/>
      <c r="F56" s="52" t="s">
        <v>11</v>
      </c>
      <c r="G56" s="48"/>
      <c r="H56" s="48"/>
      <c r="I56" s="61">
        <f>ROUND(SUMIF('[16]Plantilla Fto. 122 Bancos 2018'!$A:$A,A56,'[16]Plantilla Fto. 122 Bancos 2018'!$AC:$AC),0)</f>
        <v>0</v>
      </c>
      <c r="J56" s="43"/>
      <c r="K56" s="49"/>
      <c r="L56" s="49"/>
      <c r="M56" s="49"/>
      <c r="N56" s="55"/>
      <c r="O56" s="58" t="s">
        <v>134</v>
      </c>
      <c r="P56" s="55"/>
      <c r="Q56" s="55"/>
      <c r="R56" s="51"/>
      <c r="S56" s="60">
        <f>SUM(S57:S58)</f>
        <v>0</v>
      </c>
      <c r="U56" s="8" t="s">
        <v>135</v>
      </c>
    </row>
    <row r="57" spans="1:26" s="8" customFormat="1" ht="12" x14ac:dyDescent="0.25">
      <c r="B57" s="34"/>
      <c r="C57" s="35"/>
      <c r="D57" s="35"/>
      <c r="E57" s="48"/>
      <c r="F57" s="52" t="s">
        <v>136</v>
      </c>
      <c r="G57" s="48"/>
      <c r="H57" s="48"/>
      <c r="I57" s="53">
        <f>ROUND(SUMIF('[16]Plantilla Fto. 122 Bancos 2018'!$A:$A,A57,'[16]Plantilla Fto. 122 Bancos 2018'!$AC:$AC),0)</f>
        <v>0</v>
      </c>
      <c r="J57" s="54"/>
      <c r="K57" s="49"/>
      <c r="L57" s="49"/>
      <c r="M57" s="49"/>
      <c r="N57" s="55"/>
      <c r="O57" s="55"/>
      <c r="P57" s="58" t="s">
        <v>94</v>
      </c>
      <c r="Q57" s="55"/>
      <c r="R57" s="51"/>
      <c r="S57" s="57">
        <f>ROUND(SUMIF('[16]Plantilla Fto. 122 Bancos 2018'!$A:$A,J57,'[16]Plantilla Fto. 122 Bancos 2018'!$AC:$AC),0)</f>
        <v>0</v>
      </c>
      <c r="U57" s="8" t="s">
        <v>137</v>
      </c>
    </row>
    <row r="58" spans="1:26" s="8" customFormat="1" ht="12" x14ac:dyDescent="0.25">
      <c r="B58" s="34"/>
      <c r="C58" s="35"/>
      <c r="D58" s="35"/>
      <c r="E58" s="35" t="s">
        <v>138</v>
      </c>
      <c r="F58" s="52"/>
      <c r="G58" s="48"/>
      <c r="H58" s="48"/>
      <c r="I58" s="53">
        <f>I59+SUM(I62:I65)</f>
        <v>3386000000</v>
      </c>
      <c r="J58" s="54"/>
      <c r="K58" s="49"/>
      <c r="L58" s="49"/>
      <c r="M58" s="49"/>
      <c r="N58" s="55"/>
      <c r="O58" s="55"/>
      <c r="P58" s="58" t="s">
        <v>96</v>
      </c>
      <c r="Q58" s="55"/>
      <c r="R58" s="51"/>
      <c r="S58" s="57">
        <f>ROUND(SUMIF('[16]Plantilla Fto. 122 Bancos 2018'!$A:$A,J58,'[16]Plantilla Fto. 122 Bancos 2018'!$AC:$AC),0)</f>
        <v>0</v>
      </c>
      <c r="U58" s="8" t="s">
        <v>139</v>
      </c>
    </row>
    <row r="59" spans="1:26" s="8" customFormat="1" ht="12" x14ac:dyDescent="0.25">
      <c r="B59" s="34"/>
      <c r="C59" s="35"/>
      <c r="D59" s="35"/>
      <c r="E59" s="48"/>
      <c r="F59" s="52" t="s">
        <v>11</v>
      </c>
      <c r="G59" s="48"/>
      <c r="H59" s="48"/>
      <c r="I59" s="61">
        <f>SUM(I60:I61)</f>
        <v>0</v>
      </c>
      <c r="J59" s="43"/>
      <c r="K59" s="49"/>
      <c r="L59" s="49"/>
      <c r="M59" s="49"/>
      <c r="N59" s="55"/>
      <c r="O59" s="58" t="s">
        <v>23</v>
      </c>
      <c r="P59" s="55"/>
      <c r="Q59" s="55"/>
      <c r="R59" s="51"/>
      <c r="S59" s="60">
        <f>SUM(S60:S61)</f>
        <v>26252515386</v>
      </c>
      <c r="U59" s="8" t="s">
        <v>140</v>
      </c>
    </row>
    <row r="60" spans="1:26" s="8" customFormat="1" ht="12" x14ac:dyDescent="0.25">
      <c r="A60" s="8" t="s">
        <v>141</v>
      </c>
      <c r="B60" s="34"/>
      <c r="C60" s="35"/>
      <c r="D60" s="35"/>
      <c r="E60" s="48"/>
      <c r="F60" s="52"/>
      <c r="G60" s="48" t="s">
        <v>17</v>
      </c>
      <c r="H60" s="48"/>
      <c r="I60" s="53">
        <f>ROUND(SUMIF('[16]Plantilla Fto. 122 Bancos 2018'!$A:$A,A60,'[16]Plantilla Fto. 122 Bancos 2018'!$AC:$AC),0)</f>
        <v>0</v>
      </c>
      <c r="J60" s="54" t="s">
        <v>142</v>
      </c>
      <c r="K60" s="49"/>
      <c r="L60" s="49"/>
      <c r="M60" s="49"/>
      <c r="N60" s="55"/>
      <c r="O60" s="55"/>
      <c r="P60" s="58" t="s">
        <v>209</v>
      </c>
      <c r="Q60" s="55"/>
      <c r="R60" s="51"/>
      <c r="S60" s="57">
        <f>ROUND(SUMIF('[16]Plantilla Fto. 122 Bancos 2018'!$A:$A,J60,'[16]Plantilla Fto. 122 Bancos 2018'!$AC:$AC),0)</f>
        <v>26252515386</v>
      </c>
      <c r="U60" s="8" t="s">
        <v>143</v>
      </c>
    </row>
    <row r="61" spans="1:26" s="8" customFormat="1" ht="12" x14ac:dyDescent="0.25">
      <c r="A61" s="8" t="s">
        <v>144</v>
      </c>
      <c r="B61" s="34"/>
      <c r="C61" s="35"/>
      <c r="D61" s="35"/>
      <c r="E61" s="48"/>
      <c r="F61" s="52"/>
      <c r="G61" s="48" t="s">
        <v>23</v>
      </c>
      <c r="H61" s="48"/>
      <c r="I61" s="70">
        <f>ROUND(SUMIF('[16]Plantilla Fto. 122 Bancos 2018'!$A:$A,A61,'[16]Plantilla Fto. 122 Bancos 2018'!$AC:$AC),0)</f>
        <v>0</v>
      </c>
      <c r="J61" s="71"/>
      <c r="K61" s="49"/>
      <c r="L61" s="49"/>
      <c r="M61" s="49"/>
      <c r="N61" s="55"/>
      <c r="O61" s="55"/>
      <c r="P61" s="58" t="s">
        <v>104</v>
      </c>
      <c r="Q61" s="55"/>
      <c r="R61" s="51"/>
      <c r="S61" s="57">
        <f>ROUND(SUMIF('[16]Plantilla Fto. 122 Bancos 2018'!$A:$A,J61,'[16]Plantilla Fto. 122 Bancos 2018'!$AC:$AC),0)</f>
        <v>0</v>
      </c>
    </row>
    <row r="62" spans="1:26" s="8" customFormat="1" ht="12" x14ac:dyDescent="0.25">
      <c r="B62" s="34"/>
      <c r="C62" s="35"/>
      <c r="D62" s="35"/>
      <c r="E62" s="48"/>
      <c r="F62" s="52" t="s">
        <v>51</v>
      </c>
      <c r="G62" s="48"/>
      <c r="H62" s="48"/>
      <c r="I62" s="53">
        <f>ROUND(SUMIF('[16]Plantilla Fto. 122 Bancos 2018'!$A:$A,A62,'[16]Plantilla Fto. 122 Bancos 2018'!$AC:$AC),0)</f>
        <v>0</v>
      </c>
      <c r="J62" s="54"/>
      <c r="K62" s="49"/>
      <c r="L62" s="49"/>
      <c r="M62" s="49"/>
      <c r="N62" s="50" t="s">
        <v>67</v>
      </c>
      <c r="O62" s="55"/>
      <c r="P62" s="55"/>
      <c r="Q62" s="55"/>
      <c r="R62" s="51"/>
      <c r="S62" s="60">
        <f>S63+S64+S67+S68</f>
        <v>29106678666</v>
      </c>
    </row>
    <row r="63" spans="1:26" s="8" customFormat="1" ht="12" x14ac:dyDescent="0.25">
      <c r="B63" s="34"/>
      <c r="C63" s="35"/>
      <c r="D63" s="35"/>
      <c r="E63" s="48"/>
      <c r="F63" s="52" t="s">
        <v>64</v>
      </c>
      <c r="G63" s="48"/>
      <c r="H63" s="48"/>
      <c r="I63" s="53">
        <f>ROUND(SUMIF('[16]Plantilla Fto. 122 Bancos 2018'!$A:$A,A63,'[16]Plantilla Fto. 122 Bancos 2018'!$AC:$AC),0)</f>
        <v>0</v>
      </c>
      <c r="J63" s="54" t="s">
        <v>145</v>
      </c>
      <c r="K63" s="49"/>
      <c r="L63" s="49"/>
      <c r="M63" s="49"/>
      <c r="N63" s="55"/>
      <c r="O63" s="58" t="s">
        <v>108</v>
      </c>
      <c r="P63" s="55"/>
      <c r="Q63" s="55"/>
      <c r="R63" s="51"/>
      <c r="S63" s="57">
        <f>ROUND(SUMIF('[16]Plantilla Fto. 122 Bancos 2018'!$A:$A,J63,'[16]Plantilla Fto. 122 Bancos 2018'!$AC:$AC),0)</f>
        <v>29106678666</v>
      </c>
    </row>
    <row r="64" spans="1:26" s="8" customFormat="1" ht="12" x14ac:dyDescent="0.25">
      <c r="A64" s="8" t="s">
        <v>146</v>
      </c>
      <c r="B64" s="34"/>
      <c r="C64" s="35"/>
      <c r="D64" s="35"/>
      <c r="E64" s="48"/>
      <c r="F64" s="52" t="s">
        <v>147</v>
      </c>
      <c r="G64" s="48"/>
      <c r="H64" s="48"/>
      <c r="I64" s="53">
        <f>ROUND(SUMIF('[16]Plantilla Fto. 122 Bancos 2018'!$A:$A,A64,'[16]Plantilla Fto. 122 Bancos 2018'!$AC:$AC),0)</f>
        <v>3386000000</v>
      </c>
      <c r="J64" s="54"/>
      <c r="K64" s="49"/>
      <c r="L64" s="49"/>
      <c r="M64" s="49"/>
      <c r="N64" s="55"/>
      <c r="O64" s="58" t="s">
        <v>111</v>
      </c>
      <c r="P64" s="55"/>
      <c r="Q64" s="55"/>
      <c r="R64" s="51"/>
      <c r="S64" s="69">
        <f>SUM(S65:S66)</f>
        <v>0</v>
      </c>
    </row>
    <row r="65" spans="1:24" s="8" customFormat="1" ht="12" x14ac:dyDescent="0.25">
      <c r="A65" s="8" t="s">
        <v>148</v>
      </c>
      <c r="B65" s="34"/>
      <c r="C65" s="35"/>
      <c r="D65" s="35"/>
      <c r="E65" s="48"/>
      <c r="F65" s="52" t="s">
        <v>149</v>
      </c>
      <c r="G65" s="48"/>
      <c r="H65" s="48"/>
      <c r="I65" s="53">
        <f>ROUND(SUMIF('[16]Plantilla Fto. 122 Bancos 2018'!$A:$A,A65,'[16]Plantilla Fto. 122 Bancos 2018'!$AC:$AC),0)</f>
        <v>0</v>
      </c>
      <c r="J65" s="54" t="s">
        <v>150</v>
      </c>
      <c r="K65" s="55"/>
      <c r="L65" s="49"/>
      <c r="M65" s="49"/>
      <c r="N65" s="55"/>
      <c r="O65" s="55"/>
      <c r="P65" s="58" t="s">
        <v>115</v>
      </c>
      <c r="Q65" s="55"/>
      <c r="R65" s="51"/>
      <c r="S65" s="57">
        <f t="shared" ref="S65:S68" si="0">$S$27</f>
        <v>0</v>
      </c>
    </row>
    <row r="66" spans="1:24" s="8" customFormat="1" ht="12" x14ac:dyDescent="0.25">
      <c r="B66" s="34"/>
      <c r="C66" s="48"/>
      <c r="D66" s="36" t="s">
        <v>151</v>
      </c>
      <c r="E66" s="48"/>
      <c r="F66" s="48"/>
      <c r="G66" s="48"/>
      <c r="H66" s="48"/>
      <c r="I66" s="122">
        <f>SUM(I67:I70)</f>
        <v>31205752028</v>
      </c>
      <c r="J66" s="54" t="s">
        <v>152</v>
      </c>
      <c r="K66" s="55"/>
      <c r="L66" s="49"/>
      <c r="M66" s="49"/>
      <c r="N66" s="55"/>
      <c r="O66" s="55"/>
      <c r="P66" s="58" t="s">
        <v>118</v>
      </c>
      <c r="Q66" s="55"/>
      <c r="R66" s="51"/>
      <c r="S66" s="57">
        <f t="shared" si="0"/>
        <v>0</v>
      </c>
    </row>
    <row r="67" spans="1:24" s="8" customFormat="1" ht="12" x14ac:dyDescent="0.25">
      <c r="A67" s="8" t="s">
        <v>153</v>
      </c>
      <c r="B67" s="34"/>
      <c r="C67" s="48"/>
      <c r="D67" s="35"/>
      <c r="E67" s="48"/>
      <c r="F67" s="52" t="s">
        <v>38</v>
      </c>
      <c r="G67" s="48"/>
      <c r="H67" s="48"/>
      <c r="I67" s="74">
        <f>ROUND(SUMIF('[16]Plantilla Fto. 122 Bancos 2018'!$A:$A,A67,'[16]Plantilla Fto. 122 Bancos 2018'!$AC:$AC),0)</f>
        <v>34129047</v>
      </c>
      <c r="J67" s="43" t="s">
        <v>154</v>
      </c>
      <c r="K67" s="55"/>
      <c r="L67" s="49"/>
      <c r="M67" s="49"/>
      <c r="N67" s="55"/>
      <c r="O67" s="58" t="s">
        <v>122</v>
      </c>
      <c r="P67" s="55"/>
      <c r="Q67" s="55"/>
      <c r="R67" s="51"/>
      <c r="S67" s="57">
        <f t="shared" si="0"/>
        <v>0</v>
      </c>
    </row>
    <row r="68" spans="1:24" s="8" customFormat="1" ht="12" x14ac:dyDescent="0.25">
      <c r="A68" s="8" t="s">
        <v>155</v>
      </c>
      <c r="B68" s="34"/>
      <c r="C68" s="48"/>
      <c r="D68" s="35"/>
      <c r="E68" s="48"/>
      <c r="F68" s="52" t="s">
        <v>210</v>
      </c>
      <c r="G68" s="48"/>
      <c r="H68" s="48"/>
      <c r="I68" s="70">
        <f>ROUND(SUMIF('[16]Plantilla Fto. 122 Bancos 2018'!$A:$A,A68,'[16]Plantilla Fto. 122 Bancos 2018'!$AC:$AC),0)</f>
        <v>27690083612</v>
      </c>
      <c r="J68" s="71" t="s">
        <v>156</v>
      </c>
      <c r="K68" s="55"/>
      <c r="L68" s="49"/>
      <c r="M68" s="49"/>
      <c r="N68" s="55"/>
      <c r="O68" s="58" t="s">
        <v>125</v>
      </c>
      <c r="P68" s="55"/>
      <c r="Q68" s="55"/>
      <c r="R68" s="51"/>
      <c r="S68" s="57">
        <f t="shared" si="0"/>
        <v>0</v>
      </c>
    </row>
    <row r="69" spans="1:24" s="8" customFormat="1" ht="12" x14ac:dyDescent="0.25">
      <c r="A69" s="8" t="s">
        <v>157</v>
      </c>
      <c r="B69" s="34"/>
      <c r="C69" s="48"/>
      <c r="D69" s="35"/>
      <c r="E69" s="48"/>
      <c r="F69" s="52" t="s">
        <v>211</v>
      </c>
      <c r="G69" s="48"/>
      <c r="H69" s="48"/>
      <c r="I69" s="70">
        <f>ROUND(SUMIF('[16]Plantilla Fto. 122 Bancos 2018'!$A:$A,A69,'[16]Plantilla Fto. 122 Bancos 2018'!$AC:$AC),0)</f>
        <v>1560563638</v>
      </c>
      <c r="J69" s="71"/>
      <c r="K69" s="55"/>
      <c r="L69" s="49"/>
      <c r="M69" s="50" t="s">
        <v>158</v>
      </c>
      <c r="N69" s="55"/>
      <c r="O69" s="55"/>
      <c r="P69" s="55"/>
      <c r="Q69" s="55"/>
      <c r="R69" s="55"/>
      <c r="S69" s="46"/>
    </row>
    <row r="70" spans="1:24" s="8" customFormat="1" ht="12" x14ac:dyDescent="0.25">
      <c r="A70" s="8" t="s">
        <v>159</v>
      </c>
      <c r="B70" s="34"/>
      <c r="C70" s="48"/>
      <c r="D70" s="35"/>
      <c r="E70" s="48"/>
      <c r="F70" s="52" t="s">
        <v>23</v>
      </c>
      <c r="G70" s="48"/>
      <c r="H70" s="48"/>
      <c r="I70" s="53">
        <f>ROUND(SUMIF('[16]Plantilla Fto. 122 Bancos 2018'!$A:$A,A70,'[16]Plantilla Fto. 122 Bancos 2018'!$AC:$AC),0)</f>
        <v>1920975731</v>
      </c>
      <c r="J70" s="54"/>
      <c r="K70" s="55"/>
      <c r="L70" s="49"/>
      <c r="M70" s="49"/>
      <c r="N70" s="58" t="s">
        <v>160</v>
      </c>
      <c r="O70" s="55"/>
      <c r="P70" s="51"/>
      <c r="Q70" s="55"/>
      <c r="R70" s="55"/>
      <c r="S70" s="57">
        <f>ROUND(SUMIF('[16]Plantilla Fto. 122 Bancos 2018'!$A:$A,J70,'[16]Plantilla Fto. 122 Bancos 2018'!$AC:$AC),0)</f>
        <v>0</v>
      </c>
    </row>
    <row r="71" spans="1:24" s="8" customFormat="1" ht="12" x14ac:dyDescent="0.25">
      <c r="B71" s="34"/>
      <c r="C71" s="48"/>
      <c r="D71" s="75" t="s">
        <v>161</v>
      </c>
      <c r="E71" s="48"/>
      <c r="F71" s="48"/>
      <c r="G71" s="48"/>
      <c r="H71" s="48"/>
      <c r="I71" s="68">
        <f>SUM(I72+I75+I76)</f>
        <v>16308952377</v>
      </c>
      <c r="J71" s="54"/>
      <c r="K71" s="55"/>
      <c r="L71" s="49"/>
      <c r="M71" s="49"/>
      <c r="N71" s="58" t="s">
        <v>162</v>
      </c>
      <c r="O71" s="55"/>
      <c r="P71" s="51"/>
      <c r="Q71" s="55"/>
      <c r="R71" s="55"/>
      <c r="S71" s="57">
        <f>ROUND(SUMIF('[16]Plantilla Fto. 122 Bancos 2018'!$A:$A,J71,'[16]Plantilla Fto. 122 Bancos 2018'!$AC:$AC),0)</f>
        <v>0</v>
      </c>
    </row>
    <row r="72" spans="1:24" s="8" customFormat="1" ht="12" x14ac:dyDescent="0.25">
      <c r="B72" s="34"/>
      <c r="C72" s="48"/>
      <c r="D72" s="75"/>
      <c r="E72" s="48" t="s">
        <v>163</v>
      </c>
      <c r="F72" s="48"/>
      <c r="G72" s="48"/>
      <c r="H72" s="48"/>
      <c r="I72" s="76">
        <f>I73+I74</f>
        <v>0</v>
      </c>
      <c r="J72" s="43"/>
      <c r="K72" s="55"/>
      <c r="L72" s="50" t="s">
        <v>212</v>
      </c>
      <c r="M72" s="55"/>
      <c r="N72" s="55"/>
      <c r="O72" s="55"/>
      <c r="P72" s="55"/>
      <c r="Q72" s="55"/>
      <c r="R72" s="55"/>
      <c r="S72" s="46">
        <f>SUM(S73:S77)</f>
        <v>36935845771</v>
      </c>
    </row>
    <row r="73" spans="1:24" s="8" customFormat="1" ht="12" x14ac:dyDescent="0.25">
      <c r="B73" s="34"/>
      <c r="C73" s="48"/>
      <c r="D73" s="75"/>
      <c r="E73" s="48"/>
      <c r="F73" s="48" t="s">
        <v>164</v>
      </c>
      <c r="G73" s="48"/>
      <c r="H73" s="48"/>
      <c r="I73" s="53">
        <f>ROUND(SUMIF('[16]Plantilla Fto. 122 Bancos 2018'!$A:$A,A73,'[16]Plantilla Fto. 122 Bancos 2018'!$AC:$AC),0)</f>
        <v>0</v>
      </c>
      <c r="J73" s="54" t="s">
        <v>165</v>
      </c>
      <c r="K73" s="55"/>
      <c r="L73" s="49"/>
      <c r="M73" s="58" t="s">
        <v>11</v>
      </c>
      <c r="N73" s="55"/>
      <c r="O73" s="55"/>
      <c r="P73" s="55"/>
      <c r="Q73" s="55"/>
      <c r="R73" s="55"/>
      <c r="S73" s="57">
        <f>ROUND(SUMIF('[16]Plantilla Fto. 122 Bancos 2018'!$A:$A,J73,'[16]Plantilla Fto. 122 Bancos 2018'!$AC:$AC),0)</f>
        <v>24076985554</v>
      </c>
    </row>
    <row r="74" spans="1:24" s="8" customFormat="1" ht="12" x14ac:dyDescent="0.25">
      <c r="B74" s="34"/>
      <c r="C74" s="48"/>
      <c r="F74" s="48" t="s">
        <v>166</v>
      </c>
      <c r="I74" s="53">
        <f>ROUND(SUMIF('[16]Plantilla Fto. 122 Bancos 2018'!$A:$A,A74,'[16]Plantilla Fto. 122 Bancos 2018'!$AC:$AC),0)</f>
        <v>0</v>
      </c>
      <c r="J74" s="54" t="s">
        <v>167</v>
      </c>
      <c r="K74" s="55"/>
      <c r="L74" s="55"/>
      <c r="M74" s="58" t="s">
        <v>15</v>
      </c>
      <c r="N74" s="55"/>
      <c r="O74" s="55"/>
      <c r="P74" s="55"/>
      <c r="Q74" s="55"/>
      <c r="R74" s="55"/>
      <c r="S74" s="57">
        <f>ROUND(SUMIF('[16]Plantilla Fto. 122 Bancos 2018'!$A:$A,J74,'[16]Plantilla Fto. 122 Bancos 2018'!$AC:$AC),0)</f>
        <v>9567356689</v>
      </c>
    </row>
    <row r="75" spans="1:24" s="8" customFormat="1" ht="12" x14ac:dyDescent="0.25">
      <c r="A75" s="8" t="s">
        <v>168</v>
      </c>
      <c r="B75" s="34"/>
      <c r="C75" s="48"/>
      <c r="D75" s="48"/>
      <c r="E75" s="48" t="s">
        <v>169</v>
      </c>
      <c r="F75" s="48"/>
      <c r="G75" s="48"/>
      <c r="H75" s="48"/>
      <c r="I75" s="53">
        <v>0</v>
      </c>
      <c r="J75" s="54" t="s">
        <v>170</v>
      </c>
      <c r="K75" s="55"/>
      <c r="L75" s="55"/>
      <c r="M75" s="58" t="s">
        <v>20</v>
      </c>
      <c r="N75" s="55"/>
      <c r="O75" s="55"/>
      <c r="P75" s="55"/>
      <c r="Q75" s="55"/>
      <c r="R75" s="55"/>
      <c r="S75" s="77">
        <f>ROUND(SUMIF('[16]Plantilla Fto. 122 Bancos 2018'!$A:$A,J75,'[16]Plantilla Fto. 122 Bancos 2018'!$AC:$AC),0)</f>
        <v>0</v>
      </c>
    </row>
    <row r="76" spans="1:24" s="8" customFormat="1" ht="12" x14ac:dyDescent="0.25">
      <c r="A76" s="8" t="s">
        <v>171</v>
      </c>
      <c r="B76" s="34"/>
      <c r="C76" s="48"/>
      <c r="D76" s="48"/>
      <c r="E76" s="48" t="s">
        <v>172</v>
      </c>
      <c r="F76" s="48"/>
      <c r="G76" s="48"/>
      <c r="H76" s="48"/>
      <c r="I76" s="53">
        <f>ROUND((+'[16]Plantilla Fto. 122 Bancos 2018'!$AC$101+'[16]Plantilla Fto. 122 Bancos 2018'!$AC$102+'[16]Plantilla Fto. 122 Bancos 2018'!$AC$103),0)</f>
        <v>16308952377</v>
      </c>
      <c r="J76" s="54" t="s">
        <v>173</v>
      </c>
      <c r="K76" s="55"/>
      <c r="L76" s="55"/>
      <c r="M76" s="58" t="s">
        <v>25</v>
      </c>
      <c r="N76" s="55"/>
      <c r="O76" s="55"/>
      <c r="P76" s="55"/>
      <c r="Q76" s="55"/>
      <c r="R76" s="55"/>
      <c r="S76" s="57">
        <f>ROUND(SUMIF('[16]Plantilla Fto. 122 Bancos 2018'!$A:$A,J76,'[16]Plantilla Fto. 122 Bancos 2018'!$AC:$AC),0)</f>
        <v>3291503528</v>
      </c>
      <c r="U76" s="78"/>
      <c r="V76" s="78"/>
      <c r="W76" s="78"/>
      <c r="X76" s="78"/>
    </row>
    <row r="77" spans="1:24" s="8" customFormat="1" ht="12" x14ac:dyDescent="0.25">
      <c r="B77" s="34"/>
      <c r="C77" s="48"/>
      <c r="I77" s="53"/>
      <c r="J77" s="54" t="s">
        <v>174</v>
      </c>
      <c r="K77" s="55"/>
      <c r="L77" s="49"/>
      <c r="M77" s="58" t="s">
        <v>198</v>
      </c>
      <c r="N77" s="55"/>
      <c r="O77" s="55"/>
      <c r="P77" s="55"/>
      <c r="Q77" s="55"/>
      <c r="R77" s="55"/>
      <c r="S77" s="57">
        <f>ROUND(SUMIF('[16]Plantilla Fto. 122 Bancos 2018'!$A:$A,J77,'[16]Plantilla Fto. 122 Bancos 2018'!$AC:$AC),0)</f>
        <v>0</v>
      </c>
    </row>
    <row r="78" spans="1:24" s="78" customFormat="1" ht="12.75" thickBot="1" x14ac:dyDescent="0.25">
      <c r="B78" s="79"/>
      <c r="C78" s="80"/>
      <c r="D78" s="80"/>
      <c r="E78" s="80"/>
      <c r="F78" s="80"/>
      <c r="G78" s="80"/>
      <c r="H78" s="80"/>
      <c r="I78" s="81"/>
      <c r="J78" s="82"/>
      <c r="K78" s="83"/>
      <c r="L78" s="83"/>
      <c r="M78" s="84"/>
      <c r="N78" s="83"/>
      <c r="O78" s="83"/>
      <c r="P78" s="83"/>
      <c r="Q78" s="83"/>
      <c r="R78" s="83"/>
      <c r="S78" s="85"/>
      <c r="U78" s="1"/>
      <c r="V78" s="1"/>
      <c r="W78" s="1"/>
      <c r="X78" s="1"/>
    </row>
    <row r="79" spans="1:24" s="8" customFormat="1" ht="13.5" thickTop="1" x14ac:dyDescent="0.2">
      <c r="B79" s="86" t="s">
        <v>175</v>
      </c>
      <c r="C79" s="87"/>
      <c r="D79" s="88"/>
      <c r="E79" s="88"/>
      <c r="F79" s="88"/>
      <c r="I79" s="26">
        <f>I66-S14-S25</f>
        <v>28960349351</v>
      </c>
      <c r="J79" s="26"/>
      <c r="S79" s="26"/>
      <c r="U79" s="1"/>
      <c r="V79" s="1"/>
      <c r="W79" s="1"/>
      <c r="X79" s="1"/>
    </row>
    <row r="80" spans="1:24" ht="12.75" x14ac:dyDescent="0.2">
      <c r="B80" s="89" t="s">
        <v>176</v>
      </c>
      <c r="C80" s="87"/>
      <c r="D80" s="88"/>
      <c r="E80" s="88"/>
      <c r="F80" s="88"/>
      <c r="H80" s="90"/>
      <c r="I80" s="91">
        <f>I79+I54</f>
        <v>32346349351</v>
      </c>
    </row>
    <row r="81" spans="2:19" ht="13.5" thickBot="1" x14ac:dyDescent="0.25">
      <c r="B81" s="92" t="s">
        <v>177</v>
      </c>
      <c r="E81" s="88"/>
      <c r="F81" s="88"/>
      <c r="I81" s="91">
        <f>I80-S28</f>
        <v>8064481974</v>
      </c>
      <c r="S81" s="26"/>
    </row>
    <row r="82" spans="2:19" ht="13.5" thickTop="1" x14ac:dyDescent="0.2">
      <c r="B82" s="93" t="s">
        <v>178</v>
      </c>
      <c r="F82" s="88"/>
    </row>
    <row r="83" spans="2:19" ht="15.75" x14ac:dyDescent="0.25">
      <c r="H83" s="94" t="s">
        <v>179</v>
      </c>
      <c r="I83" s="95"/>
      <c r="J83" s="95"/>
      <c r="K83" s="96"/>
      <c r="S83" s="97"/>
    </row>
    <row r="84" spans="2:19" ht="15.75" x14ac:dyDescent="0.25">
      <c r="H84" s="98" t="s">
        <v>180</v>
      </c>
      <c r="I84" s="99"/>
      <c r="J84" s="99"/>
      <c r="K84" s="96"/>
    </row>
    <row r="85" spans="2:19" ht="15.75" x14ac:dyDescent="0.25">
      <c r="H85" s="100"/>
      <c r="I85" s="101"/>
      <c r="J85" s="101"/>
      <c r="K85" s="96"/>
    </row>
    <row r="86" spans="2:19" ht="16.5" thickBot="1" x14ac:dyDescent="0.3">
      <c r="H86" s="96"/>
      <c r="I86" s="95"/>
      <c r="J86" s="95"/>
      <c r="K86" s="96"/>
    </row>
    <row r="87" spans="2:19" ht="16.5" thickTop="1" x14ac:dyDescent="0.25">
      <c r="H87" s="102" t="s">
        <v>181</v>
      </c>
      <c r="I87" s="103"/>
      <c r="J87" s="104"/>
      <c r="K87" s="96"/>
    </row>
    <row r="88" spans="2:19" ht="16.5" thickBot="1" x14ac:dyDescent="0.3">
      <c r="H88" s="105"/>
      <c r="I88" s="106"/>
      <c r="J88" s="107"/>
      <c r="K88" s="96"/>
    </row>
    <row r="89" spans="2:19" ht="16.5" thickTop="1" x14ac:dyDescent="0.25">
      <c r="H89" s="108"/>
      <c r="I89" s="109"/>
      <c r="J89" s="110"/>
      <c r="K89" s="96"/>
    </row>
    <row r="90" spans="2:19" ht="15.75" x14ac:dyDescent="0.25">
      <c r="H90" s="111" t="s">
        <v>182</v>
      </c>
      <c r="I90" s="112">
        <f>+I91+I92</f>
        <v>11060148010</v>
      </c>
      <c r="J90" s="113"/>
      <c r="K90" s="96"/>
      <c r="S90" s="91">
        <f>S88-S89</f>
        <v>0</v>
      </c>
    </row>
    <row r="91" spans="2:19" ht="15.75" x14ac:dyDescent="0.25">
      <c r="H91" s="114" t="s">
        <v>183</v>
      </c>
      <c r="I91" s="109">
        <f>+I97+I102-I105</f>
        <v>5676520316</v>
      </c>
      <c r="J91" s="110"/>
      <c r="K91" s="96"/>
    </row>
    <row r="92" spans="2:19" ht="15.75" x14ac:dyDescent="0.25">
      <c r="H92" s="114" t="s">
        <v>184</v>
      </c>
      <c r="I92" s="109">
        <f>+I93+I94</f>
        <v>5383627694</v>
      </c>
      <c r="J92" s="110"/>
      <c r="K92" s="96"/>
    </row>
    <row r="93" spans="2:19" ht="15.75" x14ac:dyDescent="0.25">
      <c r="H93" s="114" t="s">
        <v>185</v>
      </c>
      <c r="I93" s="109">
        <f>I99-I107</f>
        <v>0</v>
      </c>
      <c r="J93" s="110"/>
      <c r="K93" s="96"/>
    </row>
    <row r="94" spans="2:19" ht="15.75" x14ac:dyDescent="0.25">
      <c r="H94" s="114" t="s">
        <v>213</v>
      </c>
      <c r="I94" s="109">
        <f>+I100-I108</f>
        <v>5383627694</v>
      </c>
      <c r="J94" s="110"/>
    </row>
    <row r="95" spans="2:19" ht="15.75" x14ac:dyDescent="0.25">
      <c r="H95" s="115"/>
      <c r="I95" s="109"/>
      <c r="J95" s="110"/>
      <c r="K95" s="116"/>
    </row>
    <row r="96" spans="2:19" ht="15.75" x14ac:dyDescent="0.25">
      <c r="H96" s="111" t="s">
        <v>186</v>
      </c>
      <c r="I96" s="112">
        <f>+I97+I98</f>
        <v>74960601748</v>
      </c>
      <c r="J96" s="113"/>
      <c r="K96" s="96"/>
    </row>
    <row r="97" spans="8:17" ht="15.75" x14ac:dyDescent="0.25">
      <c r="H97" s="114" t="s">
        <v>183</v>
      </c>
      <c r="I97" s="109">
        <f>I46</f>
        <v>43324458668</v>
      </c>
      <c r="J97" s="110"/>
      <c r="K97" s="96"/>
    </row>
    <row r="98" spans="8:17" ht="15.75" x14ac:dyDescent="0.25">
      <c r="H98" s="114" t="s">
        <v>184</v>
      </c>
      <c r="I98" s="109">
        <f>+I99+I100</f>
        <v>31636143080</v>
      </c>
      <c r="J98" s="110"/>
      <c r="K98" s="96"/>
      <c r="L98" s="36"/>
      <c r="M98" s="48"/>
      <c r="N98" s="48"/>
      <c r="O98" s="48"/>
      <c r="P98" s="48"/>
      <c r="Q98" s="48"/>
    </row>
    <row r="99" spans="8:17" ht="15.75" x14ac:dyDescent="0.25">
      <c r="H99" s="114" t="s">
        <v>185</v>
      </c>
      <c r="I99" s="109">
        <f>I41</f>
        <v>0</v>
      </c>
      <c r="J99" s="110"/>
      <c r="K99" s="96"/>
      <c r="L99" s="35"/>
    </row>
    <row r="100" spans="8:17" ht="15.75" x14ac:dyDescent="0.25">
      <c r="H100" s="114" t="s">
        <v>213</v>
      </c>
      <c r="I100" s="109">
        <f>I44</f>
        <v>31636143080</v>
      </c>
      <c r="J100" s="110"/>
      <c r="K100" s="96"/>
      <c r="L100" s="35"/>
    </row>
    <row r="101" spans="8:17" ht="15.75" x14ac:dyDescent="0.25">
      <c r="H101" s="114"/>
      <c r="I101" s="109"/>
      <c r="J101" s="110"/>
      <c r="K101" s="96"/>
      <c r="L101" s="35"/>
    </row>
    <row r="102" spans="8:17" ht="15.75" x14ac:dyDescent="0.25">
      <c r="H102" s="111" t="s">
        <v>187</v>
      </c>
      <c r="I102" s="112">
        <f>I53</f>
        <v>-8541259686</v>
      </c>
      <c r="J102" s="113"/>
      <c r="K102" s="96"/>
      <c r="L102" s="35"/>
    </row>
    <row r="103" spans="8:17" ht="15.75" x14ac:dyDescent="0.25">
      <c r="H103" s="115"/>
      <c r="I103" s="109"/>
      <c r="J103" s="110"/>
      <c r="K103" s="96"/>
      <c r="L103" s="35"/>
    </row>
    <row r="104" spans="8:17" ht="15.75" x14ac:dyDescent="0.25">
      <c r="H104" s="111" t="s">
        <v>132</v>
      </c>
      <c r="I104" s="112">
        <f>+I105+I106</f>
        <v>55359194052</v>
      </c>
      <c r="J104" s="113"/>
      <c r="K104" s="96"/>
      <c r="L104" s="35"/>
    </row>
    <row r="105" spans="8:17" ht="15.75" x14ac:dyDescent="0.25">
      <c r="H105" s="114" t="s">
        <v>183</v>
      </c>
      <c r="I105" s="109">
        <f>S62</f>
        <v>29106678666</v>
      </c>
      <c r="J105" s="110"/>
      <c r="K105" s="96"/>
      <c r="L105" s="35"/>
    </row>
    <row r="106" spans="8:17" ht="15.75" x14ac:dyDescent="0.25">
      <c r="H106" s="114" t="s">
        <v>184</v>
      </c>
      <c r="I106" s="109">
        <f>+I107+I108</f>
        <v>26252515386</v>
      </c>
      <c r="J106" s="110"/>
      <c r="K106" s="96"/>
      <c r="L106" s="35"/>
    </row>
    <row r="107" spans="8:17" ht="15.75" x14ac:dyDescent="0.25">
      <c r="H107" s="114" t="s">
        <v>185</v>
      </c>
      <c r="I107" s="109">
        <f>S57</f>
        <v>0</v>
      </c>
      <c r="J107" s="110"/>
      <c r="K107" s="96"/>
      <c r="L107" s="35"/>
    </row>
    <row r="108" spans="8:17" ht="15.75" x14ac:dyDescent="0.25">
      <c r="H108" s="114" t="s">
        <v>213</v>
      </c>
      <c r="I108" s="109">
        <f>S60</f>
        <v>26252515386</v>
      </c>
      <c r="J108" s="110"/>
      <c r="K108" s="96"/>
      <c r="L108" s="35"/>
    </row>
    <row r="109" spans="8:17" ht="15.75" x14ac:dyDescent="0.25">
      <c r="H109" s="115"/>
      <c r="I109" s="109"/>
      <c r="J109" s="110"/>
      <c r="K109" s="96"/>
      <c r="L109" s="35"/>
    </row>
    <row r="110" spans="8:17" ht="15.75" x14ac:dyDescent="0.25">
      <c r="H110" s="111" t="s">
        <v>188</v>
      </c>
      <c r="I110" s="112">
        <f>+I111+I114</f>
        <v>20952442340</v>
      </c>
      <c r="J110" s="113"/>
      <c r="K110" s="96"/>
    </row>
    <row r="111" spans="8:17" ht="15.75" x14ac:dyDescent="0.25">
      <c r="H111" s="114" t="s">
        <v>189</v>
      </c>
      <c r="I111" s="109">
        <f>+I112+I113</f>
        <v>-149613914</v>
      </c>
      <c r="J111" s="110"/>
      <c r="K111" s="96"/>
    </row>
    <row r="112" spans="8:17" ht="15.75" x14ac:dyDescent="0.25">
      <c r="H112" s="114" t="s">
        <v>190</v>
      </c>
      <c r="I112" s="109">
        <f>+I120-I128</f>
        <v>-149613914</v>
      </c>
      <c r="J112" s="110"/>
      <c r="K112" s="96"/>
    </row>
    <row r="113" spans="8:11" ht="15.75" x14ac:dyDescent="0.25">
      <c r="H113" s="117" t="s">
        <v>191</v>
      </c>
      <c r="I113" s="109">
        <f>+I121-I129</f>
        <v>0</v>
      </c>
      <c r="J113" s="110"/>
      <c r="K113" s="96"/>
    </row>
    <row r="114" spans="8:11" ht="15.75" x14ac:dyDescent="0.25">
      <c r="H114" s="114" t="s">
        <v>214</v>
      </c>
      <c r="I114" s="109">
        <f>+I115+I116</f>
        <v>21102056254</v>
      </c>
      <c r="J114" s="110"/>
      <c r="K114" s="96"/>
    </row>
    <row r="115" spans="8:11" ht="15.75" x14ac:dyDescent="0.25">
      <c r="H115" s="117" t="s">
        <v>192</v>
      </c>
      <c r="I115" s="109">
        <f>+I123-I131</f>
        <v>19447503913</v>
      </c>
      <c r="J115" s="110"/>
      <c r="K115" s="96"/>
    </row>
    <row r="116" spans="8:11" ht="15.75" x14ac:dyDescent="0.25">
      <c r="H116" s="114" t="s">
        <v>193</v>
      </c>
      <c r="I116" s="109">
        <f>+I124-I132</f>
        <v>1654552341</v>
      </c>
      <c r="J116" s="110"/>
      <c r="K116" s="96"/>
    </row>
    <row r="117" spans="8:11" ht="15.75" x14ac:dyDescent="0.25">
      <c r="H117" s="115"/>
      <c r="I117" s="109"/>
      <c r="J117" s="110"/>
      <c r="K117" s="96"/>
    </row>
    <row r="118" spans="8:11" ht="15.75" x14ac:dyDescent="0.25">
      <c r="H118" s="111" t="s">
        <v>80</v>
      </c>
      <c r="I118" s="112">
        <f>+I119+I122</f>
        <v>223699970815</v>
      </c>
      <c r="J118" s="113"/>
      <c r="K118" s="96"/>
    </row>
    <row r="119" spans="8:11" ht="15.75" x14ac:dyDescent="0.25">
      <c r="H119" s="114" t="s">
        <v>189</v>
      </c>
      <c r="I119" s="109">
        <f>+I120+I121</f>
        <v>6259131258</v>
      </c>
      <c r="J119" s="110"/>
      <c r="K119" s="96"/>
    </row>
    <row r="120" spans="8:11" ht="15.75" x14ac:dyDescent="0.25">
      <c r="H120" s="114" t="s">
        <v>190</v>
      </c>
      <c r="I120" s="109">
        <f>S37+S38+S39+S49</f>
        <v>6259131258</v>
      </c>
      <c r="J120" s="110"/>
      <c r="K120" s="96"/>
    </row>
    <row r="121" spans="8:11" ht="15.75" x14ac:dyDescent="0.25">
      <c r="H121" s="117" t="s">
        <v>191</v>
      </c>
      <c r="I121" s="109"/>
      <c r="J121" s="110"/>
      <c r="K121" s="96"/>
    </row>
    <row r="122" spans="8:11" ht="15.75" x14ac:dyDescent="0.25">
      <c r="H122" s="114" t="s">
        <v>214</v>
      </c>
      <c r="I122" s="109">
        <f>+I123+I124</f>
        <v>217440839557</v>
      </c>
      <c r="J122" s="110"/>
      <c r="K122" s="96"/>
    </row>
    <row r="123" spans="8:11" ht="15.75" x14ac:dyDescent="0.25">
      <c r="H123" s="117" t="s">
        <v>192</v>
      </c>
      <c r="I123" s="109">
        <f>S40</f>
        <v>146429016069</v>
      </c>
      <c r="J123" s="110"/>
      <c r="K123" s="96"/>
    </row>
    <row r="124" spans="8:11" ht="15.75" x14ac:dyDescent="0.25">
      <c r="H124" s="114" t="s">
        <v>193</v>
      </c>
      <c r="I124" s="109">
        <f>S46</f>
        <v>71011823488</v>
      </c>
      <c r="J124" s="110"/>
      <c r="K124" s="96"/>
    </row>
    <row r="125" spans="8:11" ht="15.75" x14ac:dyDescent="0.25">
      <c r="H125" s="115"/>
      <c r="I125" s="109"/>
      <c r="J125" s="110"/>
      <c r="K125" s="96"/>
    </row>
    <row r="126" spans="8:11" ht="15.75" x14ac:dyDescent="0.25">
      <c r="H126" s="111" t="s">
        <v>36</v>
      </c>
      <c r="I126" s="112">
        <f>+I127+I130</f>
        <v>202747528475</v>
      </c>
      <c r="J126" s="113"/>
      <c r="K126" s="96"/>
    </row>
    <row r="127" spans="8:11" ht="15.75" x14ac:dyDescent="0.25">
      <c r="H127" s="114" t="s">
        <v>189</v>
      </c>
      <c r="I127" s="109">
        <f>+I128+I129</f>
        <v>6408745172</v>
      </c>
      <c r="J127" s="110"/>
      <c r="K127" s="96"/>
    </row>
    <row r="128" spans="8:11" ht="15.75" x14ac:dyDescent="0.25">
      <c r="H128" s="114" t="s">
        <v>190</v>
      </c>
      <c r="I128" s="109">
        <f>I22+I23+I24+I34+I73</f>
        <v>6408745172</v>
      </c>
      <c r="J128" s="110"/>
      <c r="K128" s="96"/>
    </row>
    <row r="129" spans="8:11" ht="15.75" x14ac:dyDescent="0.25">
      <c r="H129" s="114" t="s">
        <v>194</v>
      </c>
      <c r="I129" s="109"/>
      <c r="J129" s="110"/>
      <c r="K129" s="96"/>
    </row>
    <row r="130" spans="8:11" ht="15.75" x14ac:dyDescent="0.25">
      <c r="H130" s="114" t="s">
        <v>214</v>
      </c>
      <c r="I130" s="109">
        <f>SUM(I131:I132)</f>
        <v>196338783303</v>
      </c>
      <c r="J130" s="110"/>
      <c r="K130" s="96"/>
    </row>
    <row r="131" spans="8:11" ht="15.75" x14ac:dyDescent="0.25">
      <c r="H131" s="117" t="s">
        <v>192</v>
      </c>
      <c r="I131" s="109">
        <f>I25</f>
        <v>126981512156</v>
      </c>
      <c r="J131" s="110"/>
      <c r="K131" s="96"/>
    </row>
    <row r="132" spans="8:11" ht="15.75" x14ac:dyDescent="0.25">
      <c r="H132" s="114" t="s">
        <v>193</v>
      </c>
      <c r="I132" s="109">
        <f>I31</f>
        <v>69357271147</v>
      </c>
      <c r="J132" s="110"/>
      <c r="K132" s="96"/>
    </row>
    <row r="133" spans="8:11" ht="15.75" x14ac:dyDescent="0.25">
      <c r="H133" s="115"/>
      <c r="I133" s="109"/>
      <c r="J133" s="110"/>
      <c r="K133" s="96"/>
    </row>
    <row r="134" spans="8:11" ht="15.75" x14ac:dyDescent="0.25">
      <c r="H134" s="111" t="s">
        <v>215</v>
      </c>
      <c r="I134" s="112">
        <f>+I135-I136-I137</f>
        <v>-5881092628.4999905</v>
      </c>
      <c r="J134" s="113"/>
      <c r="K134" s="96"/>
    </row>
    <row r="135" spans="8:11" ht="15.75" x14ac:dyDescent="0.25">
      <c r="H135" s="114" t="s">
        <v>216</v>
      </c>
      <c r="I135" s="109">
        <f>S72</f>
        <v>36935845771</v>
      </c>
      <c r="J135" s="110"/>
      <c r="K135" s="96"/>
    </row>
    <row r="136" spans="8:11" ht="15.75" x14ac:dyDescent="0.25">
      <c r="H136" s="114" t="s">
        <v>217</v>
      </c>
      <c r="I136" s="109">
        <f>I13</f>
        <v>41585460051</v>
      </c>
      <c r="J136" s="110"/>
      <c r="K136" s="96"/>
    </row>
    <row r="137" spans="8:11" ht="15.75" x14ac:dyDescent="0.25">
      <c r="H137" s="114" t="s">
        <v>218</v>
      </c>
      <c r="I137" s="109">
        <f>-'[17]Hoja Trab. FE Bancos 122-2014'!AC314</f>
        <v>1231478348.4999909</v>
      </c>
      <c r="J137" s="110"/>
      <c r="K137" s="96"/>
    </row>
    <row r="138" spans="8:11" ht="15.75" x14ac:dyDescent="0.25">
      <c r="H138" s="115"/>
      <c r="I138" s="109"/>
      <c r="J138" s="110"/>
      <c r="K138" s="96"/>
    </row>
    <row r="139" spans="8:11" ht="15.75" x14ac:dyDescent="0.25">
      <c r="H139" s="111" t="s">
        <v>195</v>
      </c>
      <c r="I139" s="112">
        <f>+I90-I111-I134</f>
        <v>17090854552.49999</v>
      </c>
      <c r="J139" s="113"/>
      <c r="K139" s="96"/>
    </row>
    <row r="140" spans="8:11" ht="16.5" thickBot="1" x14ac:dyDescent="0.3">
      <c r="H140" s="118"/>
      <c r="I140" s="119"/>
      <c r="J140" s="110"/>
      <c r="K140" s="96"/>
    </row>
    <row r="141" spans="8:11" ht="12" thickTop="1" x14ac:dyDescent="0.2"/>
  </sheetData>
  <mergeCells count="4">
    <mergeCell ref="B1:S1"/>
    <mergeCell ref="B2:S2"/>
    <mergeCell ref="B5:S5"/>
    <mergeCell ref="B6:S6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FLUJO EJERCIDO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Capultitla Francisco</dc:creator>
  <cp:lastModifiedBy>test</cp:lastModifiedBy>
  <dcterms:created xsi:type="dcterms:W3CDTF">2018-09-12T18:58:12Z</dcterms:created>
  <dcterms:modified xsi:type="dcterms:W3CDTF">2019-01-25T18:23:32Z</dcterms:modified>
</cp:coreProperties>
</file>