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22\Asuntos Oficiales\05 INAI\003 Fracción XLIII\"/>
    </mc:Choice>
  </mc:AlternateContent>
  <bookViews>
    <workbookView xWindow="0" yWindow="0" windowWidth="28800" windowHeight="14565"/>
  </bookViews>
  <sheets>
    <sheet name="Hoja1" sheetId="1" r:id="rId1"/>
  </sheets>
  <externalReferences>
    <externalReference r:id="rId2"/>
  </externalReference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9" i="1" l="1"/>
  <c r="R70" i="1"/>
  <c r="R20" i="1"/>
  <c r="R44" i="1"/>
  <c r="I66" i="1" l="1"/>
  <c r="I19" i="1"/>
  <c r="I18" i="1"/>
  <c r="I49" i="1"/>
  <c r="I29" i="1"/>
  <c r="I24" i="1"/>
  <c r="I12" i="1"/>
  <c r="R73" i="1" l="1"/>
  <c r="R72" i="1"/>
  <c r="R71" i="1"/>
  <c r="R69" i="1"/>
  <c r="R67" i="1"/>
  <c r="R66" i="1"/>
  <c r="R65" i="1"/>
  <c r="R64" i="1"/>
  <c r="R62" i="1"/>
  <c r="R61" i="1"/>
  <c r="R60" i="1"/>
  <c r="R59" i="1"/>
  <c r="R57" i="1"/>
  <c r="R56" i="1"/>
  <c r="R54" i="1"/>
  <c r="R53" i="1"/>
  <c r="R52" i="1"/>
  <c r="R48" i="1"/>
  <c r="R47" i="1"/>
  <c r="R46" i="1"/>
  <c r="R45" i="1"/>
  <c r="R43" i="1"/>
  <c r="R42" i="1"/>
  <c r="R40" i="1"/>
  <c r="R39" i="1"/>
  <c r="R38" i="1"/>
  <c r="R37" i="1"/>
  <c r="R35" i="1"/>
  <c r="R34" i="1"/>
  <c r="R33" i="1"/>
  <c r="I72" i="1"/>
  <c r="I71" i="1"/>
  <c r="I70" i="1"/>
  <c r="I69" i="1"/>
  <c r="I68" i="1"/>
  <c r="I65" i="1"/>
  <c r="I64" i="1"/>
  <c r="I63" i="1"/>
  <c r="I61" i="1"/>
  <c r="I60" i="1"/>
  <c r="I59" i="1"/>
  <c r="I58" i="1"/>
  <c r="I57" i="1"/>
  <c r="I56" i="1"/>
  <c r="I55" i="1"/>
  <c r="I54" i="1"/>
  <c r="I53" i="1"/>
  <c r="I52" i="1"/>
  <c r="I51" i="1"/>
  <c r="I50" i="1"/>
  <c r="I48" i="1"/>
  <c r="I47" i="1"/>
  <c r="I46" i="1"/>
  <c r="I45" i="1"/>
  <c r="I43" i="1"/>
  <c r="I41" i="1"/>
  <c r="I40" i="1"/>
  <c r="I38" i="1"/>
  <c r="I37" i="1"/>
  <c r="I36" i="1"/>
  <c r="I33" i="1"/>
  <c r="I32" i="1"/>
  <c r="I31" i="1"/>
  <c r="I30" i="1"/>
  <c r="I28" i="1"/>
  <c r="I25" i="1"/>
  <c r="I23" i="1"/>
  <c r="I22" i="1"/>
  <c r="I20" i="1"/>
  <c r="R29" i="1"/>
  <c r="R28" i="1"/>
  <c r="R26" i="1"/>
  <c r="R23" i="1"/>
  <c r="R22" i="1"/>
  <c r="R21" i="1"/>
  <c r="R19" i="1"/>
  <c r="R18" i="1"/>
  <c r="R17" i="1"/>
  <c r="R16" i="1"/>
  <c r="R14" i="1"/>
  <c r="R13" i="1"/>
  <c r="R12" i="1"/>
  <c r="R11" i="1"/>
  <c r="I14" i="1"/>
  <c r="I13" i="1"/>
  <c r="I11" i="1"/>
  <c r="I10" i="1"/>
  <c r="R27" i="1" l="1"/>
  <c r="R36" i="1"/>
  <c r="R32" i="1" s="1"/>
  <c r="R55" i="1"/>
  <c r="R51" i="1" s="1"/>
  <c r="R63" i="1"/>
  <c r="R10" i="1"/>
  <c r="I62" i="1"/>
  <c r="I44" i="1"/>
  <c r="I39" i="1"/>
  <c r="I27" i="1"/>
  <c r="I26" i="1" s="1"/>
  <c r="I21" i="1"/>
  <c r="R25" i="1" l="1"/>
  <c r="R24" i="1" s="1"/>
  <c r="I35" i="1"/>
  <c r="I42" i="1"/>
  <c r="R68" i="1"/>
  <c r="I17" i="1"/>
  <c r="I16" i="1" s="1"/>
  <c r="R41" i="1"/>
  <c r="R31" i="1" s="1"/>
  <c r="R30" i="1" s="1"/>
  <c r="R15" i="1"/>
  <c r="I67" i="1"/>
  <c r="R58" i="1"/>
  <c r="R50" i="1" s="1"/>
  <c r="I9" i="1"/>
  <c r="R9" i="1" l="1"/>
  <c r="R8" i="1" s="1"/>
  <c r="I34" i="1"/>
  <c r="I15" i="1" l="1"/>
  <c r="I8" i="1" s="1"/>
</calcChain>
</file>

<file path=xl/sharedStrings.xml><?xml version="1.0" encoding="utf-8"?>
<sst xmlns="http://schemas.openxmlformats.org/spreadsheetml/2006/main" count="137" uniqueCount="86">
  <si>
    <t>I N G R E S O S</t>
  </si>
  <si>
    <t>E G R E S O S</t>
  </si>
  <si>
    <t xml:space="preserve">  TOTAL DE RECURSOS</t>
  </si>
  <si>
    <t>EGRESOS</t>
  </si>
  <si>
    <t>CORRIENTES</t>
  </si>
  <si>
    <t>GASTO CORRIENTE</t>
  </si>
  <si>
    <t>FINANCIERAS EN EL SECTOR PUBLICO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</si>
  <si>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</si>
  <si>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</si>
  <si>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</si>
  <si>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</si>
  <si>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</si>
  <si>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</si>
  <si>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EN TESORERIA,DERIVADA DE CREDITO EXTERNO</t>
  </si>
  <si>
    <t>OTRAS EROGACIONES</t>
  </si>
  <si>
    <t>INGRESOS</t>
  </si>
  <si>
    <t>EGRESOS POR OPERACIÓN</t>
  </si>
  <si>
    <t>RECUPERACION DE CARTERA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</si>
  <si>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</si>
  <si>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</si>
  <si>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</si>
  <si>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</si>
  <si>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</si>
  <si>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</si>
  <si>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</si>
  <si>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</si>
  <si>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</si>
  <si>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</si>
  <si>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</si>
  <si>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</si>
  <si>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</si>
  <si>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</si>
  <si>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</si>
  <si>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</si>
  <si>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</si>
  <si>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</si>
  <si>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</si>
  <si>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</si>
  <si>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</si>
  <si>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</si>
  <si>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</si>
  <si>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</si>
  <si>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</si>
  <si>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</si>
  <si>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</si>
  <si>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</si>
  <si>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OTORGAMIENTO DE CREDITO</t>
  </si>
  <si>
    <t>FONDOS DE FOMENTO</t>
  </si>
  <si>
    <t>CONTRATACION DE CREDITOS</t>
  </si>
  <si>
    <t>A TESORERIA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</si>
  <si>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</si>
  <si>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</si>
  <si>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</si>
  <si>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</si>
  <si>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</si>
  <si>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</si>
  <si>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SUJETO A CREDITO EXTERNO</t>
  </si>
  <si>
    <t>LINEA NORMAL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</si>
  <si>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</si>
  <si>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</si>
  <si>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</si>
  <si>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</si>
  <si>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</si>
  <si>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AMORTIZACION DE CREDITO</t>
  </si>
  <si>
    <t>A TESORERIA DE LA FEDERACIÓN</t>
  </si>
  <si>
    <t>DE CAPITAL</t>
  </si>
  <si>
    <t>TRANSFERENCIAS</t>
  </si>
  <si>
    <t>INVERSIÓN FINANCIERA</t>
  </si>
  <si>
    <t>AMORTIZACIÓN DE PASIVOS</t>
  </si>
  <si>
    <t>INGRESOS POR OPERACION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</si>
  <si>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</si>
  <si>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</si>
  <si>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</si>
  <si>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</si>
  <si>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</si>
  <si>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</si>
  <si>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</si>
  <si>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</si>
  <si>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</si>
  <si>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</si>
  <si>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</si>
  <si>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</si>
  <si>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INTERESES COBRAEOS</t>
  </si>
  <si>
    <t>COMISIONES COBRAEAS</t>
  </si>
  <si>
    <t>DISPONIBILIDAD INICIAL</t>
  </si>
  <si>
    <t>Realizado 
Ene-Mar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</si>
</sst>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2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165" fontId="9" fillId="0" borderId="0" xfId="2" applyNumberFormat="1" applyFont="1" applyFill="1" applyAlignment="1">
      <alignment vertical="center"/>
    </xf>
    <xf numFmtId="168" fontId="8" fillId="0" borderId="8" xfId="1" applyNumberFormat="1" applyFont="1" applyFill="1" applyBorder="1" applyAlignment="1">
      <alignment vertical="center"/>
    </xf>
    <xf numFmtId="168" fontId="8" fillId="0" borderId="9" xfId="1" applyNumberFormat="1" applyFont="1" applyFill="1" applyBorder="1" applyAlignment="1">
      <alignment vertical="center"/>
    </xf>
    <xf numFmtId="168" fontId="7" fillId="0" borderId="8" xfId="1" applyNumberFormat="1" applyFont="1" applyFill="1" applyBorder="1" applyAlignment="1">
      <alignment vertical="center"/>
    </xf>
    <xf numFmtId="168" fontId="7" fillId="0" borderId="9" xfId="1" applyNumberFormat="1" applyFont="1" applyFill="1" applyBorder="1" applyAlignment="1">
      <alignment vertical="center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r&#225;tula%20Flujo%20Ejercido%20Ene-Mar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 ENE-MAR 2022"/>
    </sheetNames>
    <sheetDataSet>
      <sheetData sheetId="0">
        <row r="14">
          <cell r="I14">
            <v>24179765951</v>
          </cell>
        </row>
        <row r="15">
          <cell r="I15">
            <v>27190296332</v>
          </cell>
          <cell r="T15">
            <v>179196295</v>
          </cell>
        </row>
        <row r="16">
          <cell r="I16">
            <v>3422009276</v>
          </cell>
          <cell r="T16">
            <v>110599885</v>
          </cell>
        </row>
        <row r="17">
          <cell r="I17">
            <v>569930</v>
          </cell>
          <cell r="T17">
            <v>0</v>
          </cell>
        </row>
        <row r="18">
          <cell r="I18">
            <v>0</v>
          </cell>
          <cell r="T18">
            <v>190328858</v>
          </cell>
        </row>
        <row r="20">
          <cell r="T20">
            <v>4517735</v>
          </cell>
        </row>
        <row r="21">
          <cell r="T21">
            <v>0</v>
          </cell>
        </row>
        <row r="22">
          <cell r="I22">
            <v>2859013201</v>
          </cell>
          <cell r="T22">
            <v>62137057</v>
          </cell>
        </row>
        <row r="23">
          <cell r="I23">
            <v>3344963</v>
          </cell>
          <cell r="T23">
            <v>7649056502</v>
          </cell>
        </row>
        <row r="24">
          <cell r="I24">
            <v>0</v>
          </cell>
          <cell r="T24">
            <v>1509746282</v>
          </cell>
        </row>
        <row r="25">
          <cell r="T25">
            <v>0</v>
          </cell>
        </row>
        <row r="26">
          <cell r="I26">
            <v>0</v>
          </cell>
          <cell r="T26">
            <v>0</v>
          </cell>
        </row>
        <row r="27">
          <cell r="I27">
            <v>0</v>
          </cell>
          <cell r="T27">
            <v>0</v>
          </cell>
        </row>
        <row r="28">
          <cell r="I28">
            <v>30891330872</v>
          </cell>
        </row>
        <row r="29">
          <cell r="I29">
            <v>0</v>
          </cell>
        </row>
        <row r="30">
          <cell r="T30">
            <v>4023655910</v>
          </cell>
        </row>
        <row r="32">
          <cell r="I32">
            <v>1877428046</v>
          </cell>
          <cell r="T32">
            <v>0</v>
          </cell>
        </row>
        <row r="33">
          <cell r="I33">
            <v>2903565889</v>
          </cell>
          <cell r="T33">
            <v>243177499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  <cell r="T37">
            <v>3193127765</v>
          </cell>
        </row>
        <row r="38">
          <cell r="T38">
            <v>0</v>
          </cell>
        </row>
        <row r="39">
          <cell r="T39">
            <v>0</v>
          </cell>
        </row>
        <row r="40">
          <cell r="I40">
            <v>0</v>
          </cell>
        </row>
        <row r="41">
          <cell r="I41">
            <v>0</v>
          </cell>
          <cell r="T41">
            <v>0</v>
          </cell>
        </row>
        <row r="42">
          <cell r="I42">
            <v>0</v>
          </cell>
          <cell r="T42">
            <v>0</v>
          </cell>
        </row>
        <row r="43">
          <cell r="T43">
            <v>25977552972</v>
          </cell>
        </row>
        <row r="44">
          <cell r="I44">
            <v>0</v>
          </cell>
          <cell r="T44">
            <v>0</v>
          </cell>
        </row>
        <row r="45">
          <cell r="I45">
            <v>0</v>
          </cell>
        </row>
        <row r="46">
          <cell r="T46">
            <v>3329238599</v>
          </cell>
        </row>
        <row r="47">
          <cell r="I47">
            <v>0</v>
          </cell>
          <cell r="T47">
            <v>819768734</v>
          </cell>
        </row>
        <row r="48">
          <cell r="T48">
            <v>2509469865</v>
          </cell>
        </row>
        <row r="49">
          <cell r="I49">
            <v>0</v>
          </cell>
          <cell r="T49">
            <v>0</v>
          </cell>
        </row>
        <row r="50">
          <cell r="I50">
            <v>0</v>
          </cell>
          <cell r="T50">
            <v>0</v>
          </cell>
        </row>
        <row r="51">
          <cell r="I51">
            <v>0</v>
          </cell>
          <cell r="T51">
            <v>0</v>
          </cell>
        </row>
        <row r="52">
          <cell r="I52">
            <v>10000000000</v>
          </cell>
          <cell r="T52">
            <v>0</v>
          </cell>
        </row>
        <row r="53">
          <cell r="I53">
            <v>4673473346</v>
          </cell>
          <cell r="T53">
            <v>-54514911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  <cell r="T56">
            <v>0</v>
          </cell>
        </row>
        <row r="57">
          <cell r="I57">
            <v>0</v>
          </cell>
          <cell r="T57">
            <v>0</v>
          </cell>
        </row>
        <row r="58">
          <cell r="I58">
            <v>0</v>
          </cell>
          <cell r="T58">
            <v>0</v>
          </cell>
        </row>
        <row r="59">
          <cell r="I59">
            <v>0</v>
          </cell>
        </row>
        <row r="60">
          <cell r="I60">
            <v>0</v>
          </cell>
          <cell r="T60">
            <v>7402023738</v>
          </cell>
        </row>
        <row r="61">
          <cell r="I61">
            <v>0</v>
          </cell>
          <cell r="T61">
            <v>0</v>
          </cell>
        </row>
        <row r="62">
          <cell r="I62">
            <v>0</v>
          </cell>
        </row>
        <row r="63">
          <cell r="I63">
            <v>0</v>
          </cell>
          <cell r="T63">
            <v>4000000000</v>
          </cell>
        </row>
        <row r="64">
          <cell r="I64">
            <v>0</v>
          </cell>
          <cell r="T64">
            <v>114542198</v>
          </cell>
        </row>
        <row r="65">
          <cell r="I65">
            <v>0</v>
          </cell>
          <cell r="T65">
            <v>0</v>
          </cell>
        </row>
        <row r="66">
          <cell r="T66">
            <v>114542198</v>
          </cell>
        </row>
        <row r="67">
          <cell r="I67">
            <v>10628695</v>
          </cell>
        </row>
        <row r="68">
          <cell r="I68">
            <v>6130442656</v>
          </cell>
          <cell r="T68">
            <v>0</v>
          </cell>
        </row>
        <row r="69">
          <cell r="I69">
            <v>213079671</v>
          </cell>
        </row>
        <row r="70">
          <cell r="I70">
            <v>8107445987</v>
          </cell>
          <cell r="T70">
            <v>0</v>
          </cell>
        </row>
        <row r="71">
          <cell r="T71">
            <v>0</v>
          </cell>
        </row>
        <row r="72">
          <cell r="I72">
            <v>0</v>
          </cell>
        </row>
        <row r="73">
          <cell r="I73">
            <v>0</v>
          </cell>
          <cell r="T73">
            <v>23668960781</v>
          </cell>
        </row>
        <row r="74">
          <cell r="I74">
            <v>0</v>
          </cell>
          <cell r="T74">
            <v>40287578151</v>
          </cell>
        </row>
        <row r="75">
          <cell r="I75">
            <v>0</v>
          </cell>
          <cell r="T75">
            <v>3325036575</v>
          </cell>
        </row>
        <row r="76">
          <cell r="I76">
            <v>2754394811</v>
          </cell>
          <cell r="T76">
            <v>827735</v>
          </cell>
        </row>
        <row r="77">
          <cell r="T7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75"/>
  <sheetViews>
    <sheetView showGridLines="0" tabSelected="1" zoomScaleNormal="100" workbookViewId="0">
      <selection activeCell="R50" sqref="R50"/>
    </sheetView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38.85546875" style="1" customWidth="1"/>
    <col min="9" max="9" width="18.140625" style="27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15.5703125" style="1" customWidth="1"/>
    <col min="16" max="16" width="11.5703125" style="1" customWidth="1"/>
    <col min="17" max="17" width="27.7109375" style="1" customWidth="1"/>
    <col min="18" max="18" width="18.140625" style="27" customWidth="1"/>
    <col min="19" max="21" width="15.5703125" style="1" customWidth="1"/>
    <col min="22" max="22" width="2.28515625" style="1" customWidth="1"/>
    <col min="23" max="23" width="15.5703125" style="1" customWidth="1"/>
    <col min="24" max="16384" width="15.5703125" style="1"/>
  </cols>
  <sheetData>
    <row r="1" spans="2:24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24" ht="18" x14ac:dyDescent="0.2">
      <c r="B2" s="2" t="s">
        <v>81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24" s="8" customFormat="1" ht="23.1" customHeight="1" x14ac:dyDescent="0.25">
      <c r="B3" s="4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2:24" s="29" customFormat="1" ht="8.2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24" s="8" customFormat="1" ht="12" thickBot="1" x14ac:dyDescent="0.3">
      <c r="I5" s="9"/>
      <c r="R5" s="9"/>
    </row>
    <row r="6" spans="2:24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28" t="s">
        <v>85</v>
      </c>
      <c r="J6" s="13" t="s">
        <v>1</v>
      </c>
      <c r="K6" s="11"/>
      <c r="L6" s="11"/>
      <c r="M6" s="11"/>
      <c r="N6" s="11"/>
      <c r="O6" s="11"/>
      <c r="P6" s="12"/>
      <c r="Q6" s="12"/>
      <c r="R6" s="30" t="s">
        <v>85</v>
      </c>
    </row>
    <row r="7" spans="2:24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  <c r="T7" s="31"/>
      <c r="U7" s="31"/>
      <c r="W7" s="31"/>
      <c r="X7" s="31"/>
    </row>
    <row r="8" spans="2:24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2">
        <f>I9+I15</f>
        <v>125217</v>
      </c>
      <c r="J8" s="15" t="s">
        <v>2</v>
      </c>
      <c r="K8" s="15"/>
      <c r="L8" s="15"/>
      <c r="M8" s="15"/>
      <c r="N8" s="15"/>
      <c r="O8" s="15"/>
      <c r="P8" s="16"/>
      <c r="Q8" s="15"/>
      <c r="R8" s="33">
        <f>R9+R68</f>
        <v>125217</v>
      </c>
    </row>
    <row r="9" spans="2:24" s="8" customFormat="1" ht="15" customHeight="1" x14ac:dyDescent="0.25">
      <c r="B9" s="14"/>
      <c r="C9" s="16" t="s">
        <v>84</v>
      </c>
      <c r="D9" s="21"/>
      <c r="E9" s="21"/>
      <c r="F9" s="21"/>
      <c r="G9" s="21"/>
      <c r="H9" s="21"/>
      <c r="I9" s="32">
        <f>SUM(I10:I14)</f>
        <v>54793</v>
      </c>
      <c r="J9" s="15"/>
      <c r="K9" s="15" t="s">
        <v>3</v>
      </c>
      <c r="L9" s="15"/>
      <c r="M9" s="15"/>
      <c r="N9" s="15"/>
      <c r="O9" s="15"/>
      <c r="P9" s="16"/>
      <c r="Q9" s="15"/>
      <c r="R9" s="33">
        <f>R10+R24+R15+R20+R21+R30+R50+R65</f>
        <v>57935</v>
      </c>
    </row>
    <row r="10" spans="2:24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4">
        <f>ROUND(+'[1]FLUJO ENE-MAR 2022'!I14/1000000,0)</f>
        <v>24180</v>
      </c>
      <c r="J10" s="15"/>
      <c r="K10" s="15"/>
      <c r="L10" s="15" t="s">
        <v>5</v>
      </c>
      <c r="M10" s="15"/>
      <c r="N10" s="15"/>
      <c r="O10" s="15"/>
      <c r="P10" s="16"/>
      <c r="Q10" s="15"/>
      <c r="R10" s="33">
        <f>SUM(R11:R14)</f>
        <v>480</v>
      </c>
    </row>
    <row r="11" spans="2:24" s="8" customFormat="1" ht="15" customHeight="1" x14ac:dyDescent="0.25">
      <c r="B11" s="14"/>
      <c r="C11" s="15"/>
      <c r="D11" s="22" t="s">
        <v>6</v>
      </c>
      <c r="E11" s="21"/>
      <c r="F11" s="21"/>
      <c r="G11" s="21"/>
      <c r="H11" s="21"/>
      <c r="I11" s="34">
        <f>ROUND(+'[1]FLUJO ENE-MAR 2022'!I15/1000000,0)</f>
        <v>27190</v>
      </c>
      <c r="J11" s="15"/>
      <c r="K11" s="15"/>
      <c r="L11" s="15"/>
      <c r="M11" s="21" t="s">
        <v>7</v>
      </c>
      <c r="N11" s="21"/>
      <c r="O11" s="21"/>
      <c r="P11" s="22"/>
      <c r="Q11" s="15"/>
      <c r="R11" s="35">
        <f>ROUND('[1]FLUJO ENE-MAR 2022'!T15/1000000,0)</f>
        <v>179</v>
      </c>
    </row>
    <row r="12" spans="2:24" s="8" customFormat="1" ht="15" customHeight="1" x14ac:dyDescent="0.25">
      <c r="B12" s="14"/>
      <c r="C12" s="15"/>
      <c r="D12" s="22" t="s">
        <v>8</v>
      </c>
      <c r="E12" s="21"/>
      <c r="F12" s="21"/>
      <c r="G12" s="21"/>
      <c r="H12" s="21"/>
      <c r="I12" s="34">
        <f>ROUND(+'[1]FLUJO ENE-MAR 2022'!I16/1000000,0)</f>
        <v>3422</v>
      </c>
      <c r="J12" s="15"/>
      <c r="K12" s="15"/>
      <c r="L12" s="15"/>
      <c r="M12" s="21" t="s">
        <v>9</v>
      </c>
      <c r="N12" s="21"/>
      <c r="O12" s="21"/>
      <c r="P12" s="22"/>
      <c r="Q12" s="15"/>
      <c r="R12" s="35">
        <f>ROUND('[1]FLUJO ENE-MAR 2022'!T16/1000000,0)</f>
        <v>111</v>
      </c>
    </row>
    <row r="13" spans="2:24" s="8" customFormat="1" ht="15" customHeight="1" x14ac:dyDescent="0.25">
      <c r="B13" s="14"/>
      <c r="C13" s="15"/>
      <c r="D13" s="22" t="s">
        <v>11</v>
      </c>
      <c r="E13" s="21"/>
      <c r="F13" s="21"/>
      <c r="G13" s="21"/>
      <c r="H13" s="21"/>
      <c r="I13" s="34">
        <f>ROUND(+'[1]FLUJO ENE-MAR 2022'!I17/1000000,0)</f>
        <v>1</v>
      </c>
      <c r="J13" s="15"/>
      <c r="K13" s="15"/>
      <c r="L13" s="15"/>
      <c r="M13" s="21" t="s">
        <v>12</v>
      </c>
      <c r="N13" s="21"/>
      <c r="O13" s="21"/>
      <c r="P13" s="22"/>
      <c r="Q13" s="15"/>
      <c r="R13" s="35">
        <f>ROUND('[1]FLUJO ENE-MAR 2022'!T17/1000000,0)</f>
        <v>0</v>
      </c>
    </row>
    <row r="14" spans="2:24" s="8" customFormat="1" ht="15" customHeight="1" x14ac:dyDescent="0.25">
      <c r="B14" s="14"/>
      <c r="C14" s="15"/>
      <c r="D14" s="22" t="s">
        <v>13</v>
      </c>
      <c r="E14" s="21"/>
      <c r="F14" s="21"/>
      <c r="G14" s="21"/>
      <c r="H14" s="21"/>
      <c r="I14" s="34">
        <f>ROUND(+'[1]FLUJO ENE-MAR 2022'!I18/1000000,0)</f>
        <v>0</v>
      </c>
      <c r="J14" s="15"/>
      <c r="K14" s="15"/>
      <c r="L14" s="15"/>
      <c r="M14" s="21" t="s">
        <v>14</v>
      </c>
      <c r="N14" s="21"/>
      <c r="O14" s="21"/>
      <c r="P14" s="22"/>
      <c r="Q14" s="15"/>
      <c r="R14" s="35">
        <f>ROUND('[1]FLUJO ENE-MAR 2022'!T18/1000000,0)</f>
        <v>190</v>
      </c>
    </row>
    <row r="15" spans="2:24" s="8" customFormat="1" ht="15" customHeight="1" x14ac:dyDescent="0.25">
      <c r="B15" s="14"/>
      <c r="C15" s="16" t="s">
        <v>15</v>
      </c>
      <c r="D15" s="21"/>
      <c r="E15" s="21"/>
      <c r="F15" s="21"/>
      <c r="G15" s="21"/>
      <c r="H15" s="21"/>
      <c r="I15" s="32">
        <f>I16+I34+I49+I62+I67+I54</f>
        <v>70424</v>
      </c>
      <c r="J15" s="15"/>
      <c r="K15" s="15"/>
      <c r="L15" s="15" t="s">
        <v>16</v>
      </c>
      <c r="M15" s="15"/>
      <c r="N15" s="15"/>
      <c r="O15" s="15"/>
      <c r="P15" s="16"/>
      <c r="Q15" s="15"/>
      <c r="R15" s="33">
        <f>SUM(R16:R19)</f>
        <v>7716</v>
      </c>
    </row>
    <row r="16" spans="2:24" s="8" customFormat="1" ht="15" customHeight="1" x14ac:dyDescent="0.25">
      <c r="B16" s="14"/>
      <c r="C16" s="15"/>
      <c r="D16" s="16" t="s">
        <v>17</v>
      </c>
      <c r="E16" s="21"/>
      <c r="F16" s="21"/>
      <c r="G16" s="21"/>
      <c r="H16" s="21"/>
      <c r="I16" s="32">
        <f>I17+I26</f>
        <v>38535</v>
      </c>
      <c r="J16" s="15"/>
      <c r="K16" s="15"/>
      <c r="L16" s="15"/>
      <c r="M16" s="21" t="s">
        <v>18</v>
      </c>
      <c r="N16" s="21"/>
      <c r="O16" s="21"/>
      <c r="P16" s="22"/>
      <c r="Q16" s="15"/>
      <c r="R16" s="35">
        <f>ROUND('[1]FLUJO ENE-MAR 2022'!T20/1000000,0)</f>
        <v>5</v>
      </c>
    </row>
    <row r="17" spans="2:18" s="8" customFormat="1" ht="15" customHeight="1" x14ac:dyDescent="0.25">
      <c r="B17" s="14"/>
      <c r="C17" s="15"/>
      <c r="D17" s="15"/>
      <c r="E17" s="16" t="s">
        <v>19</v>
      </c>
      <c r="F17" s="21"/>
      <c r="G17" s="21"/>
      <c r="H17" s="21"/>
      <c r="I17" s="32">
        <f>I18+I19+I21</f>
        <v>33754</v>
      </c>
      <c r="J17" s="15"/>
      <c r="K17" s="15"/>
      <c r="L17" s="15"/>
      <c r="M17" s="21" t="s">
        <v>20</v>
      </c>
      <c r="N17" s="21"/>
      <c r="O17" s="21"/>
      <c r="P17" s="22"/>
      <c r="Q17" s="15"/>
      <c r="R17" s="35">
        <f>ROUND('[1]FLUJO ENE-MAR 2022'!T21/1000000,0)</f>
        <v>0</v>
      </c>
    </row>
    <row r="18" spans="2:18" s="8" customFormat="1" ht="15" customHeight="1" x14ac:dyDescent="0.25">
      <c r="B18" s="14"/>
      <c r="C18" s="15"/>
      <c r="D18" s="15"/>
      <c r="E18" s="21"/>
      <c r="F18" s="22" t="s">
        <v>21</v>
      </c>
      <c r="G18" s="21"/>
      <c r="H18" s="21"/>
      <c r="I18" s="34">
        <f>ROUND(+'[1]FLUJO ENE-MAR 2022'!I22/1000000,0)+1</f>
        <v>2860</v>
      </c>
      <c r="J18" s="15"/>
      <c r="K18" s="15"/>
      <c r="L18" s="15"/>
      <c r="M18" s="21" t="s">
        <v>22</v>
      </c>
      <c r="N18" s="21"/>
      <c r="O18" s="21"/>
      <c r="P18" s="22"/>
      <c r="Q18" s="15"/>
      <c r="R18" s="35">
        <f>ROUND('[1]FLUJO ENE-MAR 2022'!T22/1000000,0)</f>
        <v>62</v>
      </c>
    </row>
    <row r="19" spans="2:18" s="8" customFormat="1" ht="15" customHeight="1" x14ac:dyDescent="0.25">
      <c r="B19" s="14"/>
      <c r="C19" s="15"/>
      <c r="D19" s="15"/>
      <c r="E19" s="21"/>
      <c r="F19" s="22" t="s">
        <v>23</v>
      </c>
      <c r="G19" s="21"/>
      <c r="H19" s="21"/>
      <c r="I19" s="34">
        <f>ROUND(+'[1]FLUJO ENE-MAR 2022'!I23/1000000,0)</f>
        <v>3</v>
      </c>
      <c r="J19" s="15"/>
      <c r="K19" s="15"/>
      <c r="L19" s="15"/>
      <c r="M19" s="21" t="s">
        <v>10</v>
      </c>
      <c r="O19" s="21"/>
      <c r="P19" s="22"/>
      <c r="Q19" s="15"/>
      <c r="R19" s="35">
        <f>ROUND('[1]FLUJO ENE-MAR 2022'!T23/1000000,0)</f>
        <v>7649</v>
      </c>
    </row>
    <row r="20" spans="2:18" s="8" customFormat="1" ht="15" customHeight="1" x14ac:dyDescent="0.25">
      <c r="B20" s="14"/>
      <c r="C20" s="15"/>
      <c r="D20" s="15"/>
      <c r="E20" s="21"/>
      <c r="F20" s="22" t="s">
        <v>24</v>
      </c>
      <c r="G20" s="21"/>
      <c r="H20" s="21"/>
      <c r="I20" s="34">
        <f>ROUND(+'[1]FLUJO ENE-MAR 2022'!I24/1000000,0)</f>
        <v>0</v>
      </c>
      <c r="J20" s="15"/>
      <c r="K20" s="15"/>
      <c r="L20" s="15" t="s">
        <v>25</v>
      </c>
      <c r="M20" s="15"/>
      <c r="N20" s="21"/>
      <c r="O20" s="15"/>
      <c r="P20" s="16"/>
      <c r="Q20" s="15"/>
      <c r="R20" s="33">
        <f>ROUND(+'[1]FLUJO ENE-MAR 2022'!$T$24/1000000,0)-1</f>
        <v>1509</v>
      </c>
    </row>
    <row r="21" spans="2:18" s="8" customFormat="1" ht="15" customHeight="1" x14ac:dyDescent="0.25">
      <c r="B21" s="14"/>
      <c r="C21" s="15"/>
      <c r="D21" s="15"/>
      <c r="E21" s="21"/>
      <c r="F21" s="22" t="s">
        <v>26</v>
      </c>
      <c r="G21" s="21"/>
      <c r="H21" s="21"/>
      <c r="I21" s="32">
        <f>SUM(I22:I25)</f>
        <v>30891</v>
      </c>
      <c r="J21" s="15"/>
      <c r="K21" s="15"/>
      <c r="L21" s="15" t="s">
        <v>27</v>
      </c>
      <c r="M21" s="15"/>
      <c r="N21" s="15"/>
      <c r="O21" s="15"/>
      <c r="P21" s="16"/>
      <c r="Q21" s="15"/>
      <c r="R21" s="35">
        <f>ROUND('[1]FLUJO ENE-MAR 2022'!T25/1000000,0)</f>
        <v>0</v>
      </c>
    </row>
    <row r="22" spans="2:18" s="8" customFormat="1" ht="15" customHeight="1" x14ac:dyDescent="0.25">
      <c r="B22" s="14"/>
      <c r="C22" s="15"/>
      <c r="D22" s="15"/>
      <c r="E22" s="21"/>
      <c r="F22" s="22"/>
      <c r="G22" s="21" t="s">
        <v>28</v>
      </c>
      <c r="H22" s="21"/>
      <c r="I22" s="34">
        <f>ROUND(+'[1]FLUJO ENE-MAR 2022'!I26/1000000,0)</f>
        <v>0</v>
      </c>
      <c r="J22" s="15"/>
      <c r="K22" s="15"/>
      <c r="L22" s="15"/>
      <c r="M22" s="21" t="s">
        <v>29</v>
      </c>
      <c r="N22" s="21"/>
      <c r="O22" s="21"/>
      <c r="P22" s="22"/>
      <c r="Q22" s="15"/>
      <c r="R22" s="35">
        <f>ROUND('[1]FLUJO ENE-MAR 2022'!T26/1000000,0)</f>
        <v>0</v>
      </c>
    </row>
    <row r="23" spans="2:18" s="8" customFormat="1" ht="15" customHeight="1" x14ac:dyDescent="0.25">
      <c r="B23" s="14"/>
      <c r="C23" s="15"/>
      <c r="D23" s="15"/>
      <c r="E23" s="21"/>
      <c r="F23" s="22"/>
      <c r="G23" s="21" t="s">
        <v>30</v>
      </c>
      <c r="H23" s="21"/>
      <c r="I23" s="34">
        <f>ROUND(+'[1]FLUJO ENE-MAR 2022'!I27/1000000,0)</f>
        <v>0</v>
      </c>
      <c r="J23" s="15"/>
      <c r="K23" s="15"/>
      <c r="L23" s="15"/>
      <c r="M23" s="21" t="s">
        <v>31</v>
      </c>
      <c r="N23" s="21"/>
      <c r="O23" s="21"/>
      <c r="P23" s="22"/>
      <c r="Q23" s="15"/>
      <c r="R23" s="35">
        <f>ROUND('[1]FLUJO ENE-MAR 2022'!T27/1000000,0)</f>
        <v>0</v>
      </c>
    </row>
    <row r="24" spans="2:18" s="8" customFormat="1" ht="15" customHeight="1" x14ac:dyDescent="0.25">
      <c r="B24" s="14"/>
      <c r="C24" s="15"/>
      <c r="D24" s="15"/>
      <c r="E24" s="21"/>
      <c r="F24" s="22"/>
      <c r="G24" s="21" t="s">
        <v>32</v>
      </c>
      <c r="H24" s="21"/>
      <c r="I24" s="34">
        <f>ROUND(+'[1]FLUJO ENE-MAR 2022'!I28/1000000,0)</f>
        <v>30891</v>
      </c>
      <c r="J24" s="15"/>
      <c r="K24" s="15"/>
      <c r="L24" s="15" t="s">
        <v>33</v>
      </c>
      <c r="M24" s="15"/>
      <c r="N24" s="15"/>
      <c r="O24" s="15"/>
      <c r="P24" s="16"/>
      <c r="Q24" s="15"/>
      <c r="R24" s="33">
        <f>R25</f>
        <v>4267</v>
      </c>
    </row>
    <row r="25" spans="2:18" s="8" customFormat="1" ht="15" customHeight="1" x14ac:dyDescent="0.25">
      <c r="B25" s="14"/>
      <c r="C25" s="15"/>
      <c r="D25" s="15"/>
      <c r="E25" s="21"/>
      <c r="F25" s="22" t="s">
        <v>34</v>
      </c>
      <c r="G25" s="21"/>
      <c r="H25" s="21"/>
      <c r="I25" s="32">
        <f>ROUND(+'[1]FLUJO ENE-MAR 2022'!I29/1000000,0)</f>
        <v>0</v>
      </c>
      <c r="J25" s="15"/>
      <c r="K25" s="15"/>
      <c r="L25" s="15"/>
      <c r="M25" s="15" t="s">
        <v>35</v>
      </c>
      <c r="N25" s="15"/>
      <c r="O25" s="15"/>
      <c r="P25" s="16"/>
      <c r="Q25" s="15"/>
      <c r="R25" s="33">
        <f>R26+R27</f>
        <v>4267</v>
      </c>
    </row>
    <row r="26" spans="2:18" s="8" customFormat="1" ht="15" customHeight="1" x14ac:dyDescent="0.25">
      <c r="B26" s="14"/>
      <c r="C26" s="15"/>
      <c r="D26" s="15"/>
      <c r="E26" s="16" t="s">
        <v>36</v>
      </c>
      <c r="F26" s="21"/>
      <c r="G26" s="21"/>
      <c r="H26" s="21"/>
      <c r="I26" s="32">
        <f>I27+I30</f>
        <v>4781</v>
      </c>
      <c r="J26" s="15"/>
      <c r="K26" s="15"/>
      <c r="L26" s="15"/>
      <c r="M26" s="15"/>
      <c r="N26" s="21" t="s">
        <v>37</v>
      </c>
      <c r="O26" s="15"/>
      <c r="P26" s="16"/>
      <c r="Q26" s="15"/>
      <c r="R26" s="35">
        <f>ROUND('[1]FLUJO ENE-MAR 2022'!T30/1000000,0)</f>
        <v>4024</v>
      </c>
    </row>
    <row r="27" spans="2:18" s="8" customFormat="1" ht="15" customHeight="1" x14ac:dyDescent="0.25">
      <c r="B27" s="14"/>
      <c r="C27" s="15"/>
      <c r="D27" s="15"/>
      <c r="E27" s="21"/>
      <c r="F27" s="22" t="s">
        <v>38</v>
      </c>
      <c r="G27" s="21"/>
      <c r="H27" s="21"/>
      <c r="I27" s="32">
        <f>SUM(I28:I29)</f>
        <v>4781</v>
      </c>
      <c r="J27" s="15"/>
      <c r="K27" s="15"/>
      <c r="L27" s="15"/>
      <c r="M27" s="15"/>
      <c r="N27" s="15" t="s">
        <v>39</v>
      </c>
      <c r="O27" s="15"/>
      <c r="P27" s="16"/>
      <c r="Q27" s="15"/>
      <c r="R27" s="35">
        <f>+R28+R29</f>
        <v>243</v>
      </c>
    </row>
    <row r="28" spans="2:18" s="8" customFormat="1" ht="15" customHeight="1" x14ac:dyDescent="0.25">
      <c r="B28" s="14"/>
      <c r="C28" s="15"/>
      <c r="D28" s="15"/>
      <c r="E28" s="21"/>
      <c r="F28" s="22"/>
      <c r="G28" s="21" t="s">
        <v>40</v>
      </c>
      <c r="H28" s="21"/>
      <c r="I28" s="34">
        <f>ROUND(+'[1]FLUJO ENE-MAR 2022'!I32/1000000,0)</f>
        <v>1877</v>
      </c>
      <c r="J28" s="15"/>
      <c r="K28" s="15"/>
      <c r="L28" s="15"/>
      <c r="M28" s="15"/>
      <c r="N28" s="15"/>
      <c r="O28" s="21" t="s">
        <v>41</v>
      </c>
      <c r="P28" s="22"/>
      <c r="Q28" s="21"/>
      <c r="R28" s="35">
        <f>ROUND('[1]FLUJO ENE-MAR 2022'!T32/1000000,0)</f>
        <v>0</v>
      </c>
    </row>
    <row r="29" spans="2:18" s="8" customFormat="1" ht="15" customHeight="1" x14ac:dyDescent="0.25">
      <c r="B29" s="14"/>
      <c r="C29" s="15"/>
      <c r="D29" s="15"/>
      <c r="E29" s="21"/>
      <c r="F29" s="22"/>
      <c r="G29" s="21" t="s">
        <v>42</v>
      </c>
      <c r="H29" s="21"/>
      <c r="I29" s="34">
        <f>ROUND(+'[1]FLUJO ENE-MAR 2022'!I33/1000000,0)</f>
        <v>2904</v>
      </c>
      <c r="J29" s="15"/>
      <c r="K29" s="15"/>
      <c r="L29" s="15"/>
      <c r="M29" s="15"/>
      <c r="N29" s="15"/>
      <c r="O29" s="21" t="s">
        <v>10</v>
      </c>
      <c r="P29" s="22"/>
      <c r="Q29" s="21"/>
      <c r="R29" s="35">
        <f>ROUND('[1]FLUJO ENE-MAR 2022'!T33/1000000,0)</f>
        <v>243</v>
      </c>
    </row>
    <row r="30" spans="2:18" s="8" customFormat="1" ht="15" customHeight="1" x14ac:dyDescent="0.25">
      <c r="B30" s="14"/>
      <c r="C30" s="15"/>
      <c r="D30" s="15"/>
      <c r="E30" s="21"/>
      <c r="F30" s="22" t="s">
        <v>43</v>
      </c>
      <c r="G30" s="21"/>
      <c r="H30" s="21"/>
      <c r="I30" s="32">
        <f>ROUND(+'[1]FLUJO ENE-MAR 2022'!I34/1000000,0)</f>
        <v>0</v>
      </c>
      <c r="J30" s="15"/>
      <c r="K30" s="15"/>
      <c r="L30" s="15" t="s">
        <v>44</v>
      </c>
      <c r="M30" s="15"/>
      <c r="N30" s="15"/>
      <c r="O30" s="15"/>
      <c r="P30" s="16"/>
      <c r="Q30" s="15"/>
      <c r="R30" s="33">
        <f>R31+R49</f>
        <v>32446</v>
      </c>
    </row>
    <row r="31" spans="2:18" s="8" customFormat="1" ht="15" customHeight="1" x14ac:dyDescent="0.25">
      <c r="B31" s="14"/>
      <c r="C31" s="15"/>
      <c r="D31" s="15"/>
      <c r="E31" s="21"/>
      <c r="F31" s="22"/>
      <c r="G31" s="21" t="s">
        <v>45</v>
      </c>
      <c r="H31" s="21"/>
      <c r="I31" s="32">
        <f>ROUND(+'[1]FLUJO ENE-MAR 2022'!I35/1000000,0)</f>
        <v>0</v>
      </c>
      <c r="J31" s="15"/>
      <c r="K31" s="15"/>
      <c r="L31" s="15"/>
      <c r="M31" s="15" t="s">
        <v>46</v>
      </c>
      <c r="N31" s="15"/>
      <c r="O31" s="15"/>
      <c r="P31" s="16"/>
      <c r="Q31" s="15"/>
      <c r="R31" s="33">
        <f>R32+R41</f>
        <v>32500</v>
      </c>
    </row>
    <row r="32" spans="2:18" s="8" customFormat="1" ht="15" customHeight="1" x14ac:dyDescent="0.25">
      <c r="B32" s="14"/>
      <c r="C32" s="15"/>
      <c r="D32" s="15"/>
      <c r="E32" s="21"/>
      <c r="F32" s="22"/>
      <c r="G32" s="21" t="s">
        <v>47</v>
      </c>
      <c r="H32" s="21"/>
      <c r="I32" s="32">
        <f>ROUND(+'[1]FLUJO ENE-MAR 2022'!I36/1000000,0)</f>
        <v>0</v>
      </c>
      <c r="J32" s="15"/>
      <c r="K32" s="15"/>
      <c r="L32" s="15"/>
      <c r="M32" s="15"/>
      <c r="N32" s="15" t="s">
        <v>19</v>
      </c>
      <c r="O32" s="15"/>
      <c r="P32" s="16"/>
      <c r="Q32" s="15"/>
      <c r="R32" s="33">
        <f>R33+R34+R35+R36+R40</f>
        <v>29171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34</v>
      </c>
      <c r="H33" s="21"/>
      <c r="I33" s="32">
        <f>ROUND(+'[1]FLUJO ENE-MAR 2022'!I37/1000000,0)</f>
        <v>0</v>
      </c>
      <c r="J33" s="15"/>
      <c r="K33" s="15"/>
      <c r="L33" s="15"/>
      <c r="M33" s="15"/>
      <c r="N33" s="15"/>
      <c r="O33" s="15" t="s">
        <v>21</v>
      </c>
      <c r="P33" s="16"/>
      <c r="Q33" s="15"/>
      <c r="R33" s="35">
        <f>ROUND('[1]FLUJO ENE-MAR 2022'!T37/1000000,0)</f>
        <v>3193</v>
      </c>
    </row>
    <row r="34" spans="2:18" s="8" customFormat="1" ht="15" customHeight="1" x14ac:dyDescent="0.25">
      <c r="B34" s="14"/>
      <c r="C34" s="15"/>
      <c r="D34" s="16" t="s">
        <v>48</v>
      </c>
      <c r="E34" s="21"/>
      <c r="F34" s="21"/>
      <c r="G34" s="21"/>
      <c r="H34" s="21"/>
      <c r="I34" s="32">
        <f>I35+I42</f>
        <v>10000</v>
      </c>
      <c r="J34" s="15"/>
      <c r="K34" s="15"/>
      <c r="L34" s="15"/>
      <c r="M34" s="15"/>
      <c r="N34" s="15"/>
      <c r="O34" s="21" t="s">
        <v>23</v>
      </c>
      <c r="P34" s="22"/>
      <c r="Q34" s="21"/>
      <c r="R34" s="35">
        <f>ROUND('[1]FLUJO ENE-MAR 2022'!T38/1000000,0)</f>
        <v>0</v>
      </c>
    </row>
    <row r="35" spans="2:18" s="8" customFormat="1" ht="15" customHeight="1" x14ac:dyDescent="0.25">
      <c r="B35" s="14"/>
      <c r="C35" s="15"/>
      <c r="D35" s="15"/>
      <c r="E35" s="16" t="s">
        <v>39</v>
      </c>
      <c r="F35" s="21"/>
      <c r="G35" s="21"/>
      <c r="H35" s="21"/>
      <c r="I35" s="32">
        <f>I36+I39</f>
        <v>0</v>
      </c>
      <c r="J35" s="15"/>
      <c r="K35" s="15"/>
      <c r="L35" s="15"/>
      <c r="M35" s="15"/>
      <c r="N35" s="15"/>
      <c r="O35" s="21" t="s">
        <v>24</v>
      </c>
      <c r="P35" s="22"/>
      <c r="Q35" s="21"/>
      <c r="R35" s="35">
        <f>ROUND('[1]FLUJO ENE-MAR 2022'!T39/1000000,0)</f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49</v>
      </c>
      <c r="G36" s="21"/>
      <c r="H36" s="21"/>
      <c r="I36" s="32">
        <f>ROUND(+'[1]FLUJO ENE-MAR 2022'!I40/1000000,0)</f>
        <v>0</v>
      </c>
      <c r="J36" s="15"/>
      <c r="K36" s="15"/>
      <c r="L36" s="15"/>
      <c r="M36" s="15"/>
      <c r="N36" s="15"/>
      <c r="O36" s="15" t="s">
        <v>26</v>
      </c>
      <c r="P36" s="16"/>
      <c r="Q36" s="15"/>
      <c r="R36" s="33">
        <f>+R37+R38+R39</f>
        <v>25978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50</v>
      </c>
      <c r="H37" s="21"/>
      <c r="I37" s="32">
        <f>ROUND(+'[1]FLUJO ENE-MAR 2022'!I41/1000000,0)</f>
        <v>0</v>
      </c>
      <c r="J37" s="15"/>
      <c r="K37" s="15"/>
      <c r="L37" s="15"/>
      <c r="M37" s="15"/>
      <c r="N37" s="15"/>
      <c r="O37" s="15"/>
      <c r="P37" s="22" t="s">
        <v>28</v>
      </c>
      <c r="Q37" s="21"/>
      <c r="R37" s="35">
        <f>ROUND('[1]FLUJO ENE-MAR 2022'!T41/1000000,0)</f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51</v>
      </c>
      <c r="H38" s="21"/>
      <c r="I38" s="32">
        <f>ROUND(+'[1]FLUJO ENE-MAR 2022'!I42/1000000,0)</f>
        <v>0</v>
      </c>
      <c r="J38" s="15"/>
      <c r="K38" s="15"/>
      <c r="L38" s="15"/>
      <c r="M38" s="15"/>
      <c r="N38" s="15"/>
      <c r="O38" s="15"/>
      <c r="P38" s="22" t="s">
        <v>30</v>
      </c>
      <c r="Q38" s="21"/>
      <c r="R38" s="35">
        <f>ROUND('[1]FLUJO ENE-MAR 2022'!T42/1000000,0)</f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10</v>
      </c>
      <c r="G39" s="21"/>
      <c r="H39" s="21"/>
      <c r="I39" s="32">
        <f>SUM(I40:I41)</f>
        <v>0</v>
      </c>
      <c r="J39" s="15"/>
      <c r="K39" s="15"/>
      <c r="L39" s="15"/>
      <c r="M39" s="15"/>
      <c r="N39" s="15"/>
      <c r="O39" s="15"/>
      <c r="P39" s="22" t="s">
        <v>32</v>
      </c>
      <c r="Q39" s="21"/>
      <c r="R39" s="35">
        <f>ROUND('[1]FLUJO ENE-MAR 2022'!T43/1000000,0)</f>
        <v>25978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52</v>
      </c>
      <c r="H40" s="21"/>
      <c r="I40" s="34">
        <f>ROUND(+'[1]FLUJO ENE-MAR 2022'!I44/1000000,0)</f>
        <v>0</v>
      </c>
      <c r="J40" s="15"/>
      <c r="K40" s="15"/>
      <c r="L40" s="15"/>
      <c r="M40" s="15"/>
      <c r="N40" s="15"/>
      <c r="O40" s="15" t="s">
        <v>34</v>
      </c>
      <c r="P40" s="16"/>
      <c r="Q40" s="15"/>
      <c r="R40" s="35">
        <f>ROUND('[1]FLUJO ENE-MAR 2022'!T44/1000000,0)</f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53</v>
      </c>
      <c r="H41" s="21"/>
      <c r="I41" s="32">
        <f>ROUND(+'[1]FLUJO ENE-MAR 2022'!I45/1000000,0)</f>
        <v>0</v>
      </c>
      <c r="J41" s="15"/>
      <c r="K41" s="15"/>
      <c r="L41" s="15"/>
      <c r="M41" s="15"/>
      <c r="N41" s="15" t="s">
        <v>36</v>
      </c>
      <c r="O41" s="15"/>
      <c r="P41" s="16"/>
      <c r="Q41" s="15"/>
      <c r="R41" s="33">
        <f>R42+R45</f>
        <v>3329</v>
      </c>
    </row>
    <row r="42" spans="2:18" s="8" customFormat="1" ht="15" customHeight="1" x14ac:dyDescent="0.25">
      <c r="B42" s="14"/>
      <c r="C42" s="15"/>
      <c r="D42" s="15"/>
      <c r="E42" s="16" t="s">
        <v>37</v>
      </c>
      <c r="F42" s="21"/>
      <c r="G42" s="21"/>
      <c r="H42" s="21"/>
      <c r="I42" s="32">
        <f>I43+I44+I47+I48</f>
        <v>10000</v>
      </c>
      <c r="J42" s="15"/>
      <c r="K42" s="15"/>
      <c r="L42" s="15"/>
      <c r="M42" s="15"/>
      <c r="N42" s="15"/>
      <c r="O42" s="15" t="s">
        <v>38</v>
      </c>
      <c r="P42" s="16"/>
      <c r="Q42" s="15"/>
      <c r="R42" s="35">
        <f>ROUND('[1]FLUJO ENE-MAR 2022'!T46/1000000,0)</f>
        <v>3329</v>
      </c>
    </row>
    <row r="43" spans="2:18" s="8" customFormat="1" ht="15" customHeight="1" x14ac:dyDescent="0.25">
      <c r="B43" s="14"/>
      <c r="C43" s="15"/>
      <c r="D43" s="15"/>
      <c r="E43" s="21"/>
      <c r="F43" s="22" t="s">
        <v>54</v>
      </c>
      <c r="G43" s="21"/>
      <c r="H43" s="21"/>
      <c r="I43" s="34">
        <f>ROUND(+'[1]FLUJO ENE-MAR 2022'!I47/1000000,0)</f>
        <v>0</v>
      </c>
      <c r="J43" s="15"/>
      <c r="K43" s="15"/>
      <c r="L43" s="15"/>
      <c r="M43" s="15"/>
      <c r="N43" s="15"/>
      <c r="O43" s="15"/>
      <c r="P43" s="22" t="s">
        <v>40</v>
      </c>
      <c r="Q43" s="21"/>
      <c r="R43" s="35">
        <f>ROUND('[1]FLUJO ENE-MAR 2022'!T47/1000000,0)</f>
        <v>820</v>
      </c>
    </row>
    <row r="44" spans="2:18" s="8" customFormat="1" ht="15" customHeight="1" x14ac:dyDescent="0.25">
      <c r="B44" s="14"/>
      <c r="C44" s="15"/>
      <c r="D44" s="15"/>
      <c r="E44" s="21"/>
      <c r="F44" s="22" t="s">
        <v>55</v>
      </c>
      <c r="G44" s="21"/>
      <c r="H44" s="21"/>
      <c r="I44" s="32">
        <f>+I45+I46</f>
        <v>0</v>
      </c>
      <c r="J44" s="15"/>
      <c r="K44" s="15"/>
      <c r="L44" s="15"/>
      <c r="M44" s="15"/>
      <c r="N44" s="15"/>
      <c r="O44" s="15"/>
      <c r="P44" s="22" t="s">
        <v>42</v>
      </c>
      <c r="Q44" s="21"/>
      <c r="R44" s="35">
        <f>ROUND('[1]FLUJO ENE-MAR 2022'!T48/1000000,0)</f>
        <v>2509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56</v>
      </c>
      <c r="H45" s="21"/>
      <c r="I45" s="32">
        <f>ROUND(+'[1]FLUJO ENE-MAR 2022'!I49/1000000,0)</f>
        <v>0</v>
      </c>
      <c r="J45" s="15"/>
      <c r="K45" s="15"/>
      <c r="L45" s="15"/>
      <c r="M45" s="15"/>
      <c r="N45" s="15"/>
      <c r="O45" s="15" t="s">
        <v>43</v>
      </c>
      <c r="P45" s="16"/>
      <c r="Q45" s="15"/>
      <c r="R45" s="35">
        <f>ROUND('[1]FLUJO ENE-MAR 2022'!T49/1000000,0)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57</v>
      </c>
      <c r="H46" s="21"/>
      <c r="I46" s="34">
        <f>ROUND(+'[1]FLUJO ENE-MAR 2022'!I50/1000000,0)</f>
        <v>0</v>
      </c>
      <c r="J46" s="15"/>
      <c r="K46" s="15"/>
      <c r="L46" s="15"/>
      <c r="M46" s="15"/>
      <c r="N46" s="15"/>
      <c r="O46" s="15"/>
      <c r="P46" s="22" t="s">
        <v>45</v>
      </c>
      <c r="Q46" s="21"/>
      <c r="R46" s="35">
        <f>ROUND('[1]FLUJO ENE-MAR 2022'!T50/1000000,0)</f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58</v>
      </c>
      <c r="G47" s="21"/>
      <c r="H47" s="21"/>
      <c r="I47" s="32">
        <f>ROUND(+'[1]FLUJO ENE-MAR 2022'!I51/1000000,0)</f>
        <v>0</v>
      </c>
      <c r="J47" s="15"/>
      <c r="K47" s="15"/>
      <c r="L47" s="15"/>
      <c r="M47" s="15"/>
      <c r="N47" s="15"/>
      <c r="O47" s="15"/>
      <c r="P47" s="22" t="s">
        <v>47</v>
      </c>
      <c r="Q47" s="21"/>
      <c r="R47" s="35">
        <f>ROUND('[1]FLUJO ENE-MAR 2022'!T51/1000000,0)</f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59</v>
      </c>
      <c r="G48" s="21"/>
      <c r="H48" s="21"/>
      <c r="I48" s="34">
        <f>ROUND(+'[1]FLUJO ENE-MAR 2022'!I52/1000000,0)</f>
        <v>10000</v>
      </c>
      <c r="J48" s="15"/>
      <c r="K48" s="15"/>
      <c r="L48" s="15"/>
      <c r="M48" s="15"/>
      <c r="N48" s="15"/>
      <c r="O48" s="15"/>
      <c r="P48" s="22" t="s">
        <v>34</v>
      </c>
      <c r="Q48" s="21"/>
      <c r="R48" s="35">
        <f>ROUND('[1]FLUJO ENE-MAR 2022'!T52/1000000,0)</f>
        <v>0</v>
      </c>
    </row>
    <row r="49" spans="2:18" s="8" customFormat="1" ht="15" customHeight="1" x14ac:dyDescent="0.25">
      <c r="B49" s="14"/>
      <c r="C49" s="15"/>
      <c r="D49" s="16" t="s">
        <v>60</v>
      </c>
      <c r="E49" s="21"/>
      <c r="F49" s="21"/>
      <c r="G49" s="21"/>
      <c r="H49" s="21"/>
      <c r="I49" s="32">
        <f>ROUND(+'[1]FLUJO ENE-MAR 2022'!I53/1000000,0)</f>
        <v>4673</v>
      </c>
      <c r="J49" s="15"/>
      <c r="K49" s="15"/>
      <c r="L49" s="15"/>
      <c r="M49" s="15" t="s">
        <v>61</v>
      </c>
      <c r="N49" s="15"/>
      <c r="O49" s="15"/>
      <c r="P49" s="16"/>
      <c r="Q49" s="15"/>
      <c r="R49" s="35">
        <f>ROUND('[1]FLUJO ENE-MAR 2022'!T53/1000000,0)+1</f>
        <v>-54</v>
      </c>
    </row>
    <row r="50" spans="2:18" s="8" customFormat="1" ht="15" customHeight="1" x14ac:dyDescent="0.25">
      <c r="B50" s="14"/>
      <c r="C50" s="15"/>
      <c r="D50" s="16" t="s">
        <v>62</v>
      </c>
      <c r="E50" s="21"/>
      <c r="F50" s="21"/>
      <c r="G50" s="21"/>
      <c r="H50" s="21"/>
      <c r="I50" s="32">
        <f>ROUND(+'[1]FLUJO ENE-MAR 2022'!I54/1000000,0)</f>
        <v>0</v>
      </c>
      <c r="J50" s="15"/>
      <c r="K50" s="15"/>
      <c r="L50" s="15" t="s">
        <v>63</v>
      </c>
      <c r="M50" s="15"/>
      <c r="N50" s="15"/>
      <c r="O50" s="15"/>
      <c r="P50" s="16"/>
      <c r="Q50" s="15"/>
      <c r="R50" s="33">
        <f>R51+R58</f>
        <v>11517</v>
      </c>
    </row>
    <row r="51" spans="2:18" s="8" customFormat="1" ht="15" customHeight="1" x14ac:dyDescent="0.25">
      <c r="B51" s="14"/>
      <c r="C51" s="15"/>
      <c r="D51" s="16"/>
      <c r="E51" s="15" t="s">
        <v>12</v>
      </c>
      <c r="F51" s="21"/>
      <c r="G51" s="21"/>
      <c r="H51" s="21"/>
      <c r="I51" s="32">
        <f>ROUND(+'[1]FLUJO ENE-MAR 2022'!I55/1000000,0)</f>
        <v>0</v>
      </c>
      <c r="J51" s="15"/>
      <c r="K51" s="15"/>
      <c r="L51" s="15"/>
      <c r="M51" s="15" t="s">
        <v>39</v>
      </c>
      <c r="N51" s="15"/>
      <c r="O51" s="15"/>
      <c r="P51" s="16"/>
      <c r="Q51" s="15"/>
      <c r="R51" s="33">
        <f>+R52+R55</f>
        <v>7402</v>
      </c>
    </row>
    <row r="52" spans="2:18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2">
        <f>ROUND(+'[1]FLUJO ENE-MAR 2022'!I56/1000000,0)</f>
        <v>0</v>
      </c>
      <c r="J52" s="15"/>
      <c r="K52" s="15"/>
      <c r="L52" s="15"/>
      <c r="M52" s="15"/>
      <c r="N52" s="15" t="s">
        <v>64</v>
      </c>
      <c r="O52" s="15"/>
      <c r="P52" s="16"/>
      <c r="Q52" s="15"/>
      <c r="R52" s="35">
        <f>ROUND('[1]FLUJO ENE-MAR 2022'!T56/1000000,0)</f>
        <v>0</v>
      </c>
    </row>
    <row r="53" spans="2:18" s="8" customFormat="1" ht="15" customHeight="1" x14ac:dyDescent="0.25">
      <c r="B53" s="14"/>
      <c r="C53" s="15"/>
      <c r="D53" s="15"/>
      <c r="E53" s="21"/>
      <c r="F53" s="22" t="s">
        <v>65</v>
      </c>
      <c r="G53" s="21"/>
      <c r="H53" s="21"/>
      <c r="I53" s="32">
        <f>ROUND(+'[1]FLUJO ENE-MAR 2022'!I57/1000000,0)</f>
        <v>0</v>
      </c>
      <c r="J53" s="15"/>
      <c r="K53" s="15"/>
      <c r="L53" s="15"/>
      <c r="M53" s="15"/>
      <c r="N53" s="15"/>
      <c r="O53" s="21" t="s">
        <v>50</v>
      </c>
      <c r="P53" s="22"/>
      <c r="Q53" s="21"/>
      <c r="R53" s="35">
        <f>ROUND('[1]FLUJO ENE-MAR 2022'!T57/1000000,0)</f>
        <v>0</v>
      </c>
    </row>
    <row r="54" spans="2:18" s="8" customFormat="1" ht="15" customHeight="1" x14ac:dyDescent="0.25">
      <c r="B54" s="14"/>
      <c r="C54" s="15"/>
      <c r="D54" s="15"/>
      <c r="E54" s="15" t="s">
        <v>66</v>
      </c>
      <c r="F54" s="22"/>
      <c r="G54" s="21"/>
      <c r="H54" s="21"/>
      <c r="I54" s="32">
        <f>ROUND(+'[1]FLUJO ENE-MAR 2022'!I58/1000000,0)</f>
        <v>0</v>
      </c>
      <c r="J54" s="15"/>
      <c r="K54" s="15"/>
      <c r="L54" s="15"/>
      <c r="M54" s="15"/>
      <c r="N54" s="15"/>
      <c r="O54" s="21" t="s">
        <v>51</v>
      </c>
      <c r="P54" s="22"/>
      <c r="Q54" s="21"/>
      <c r="R54" s="35">
        <f>ROUND('[1]FLUJO ENE-MAR 2022'!T58/1000000,0)</f>
        <v>0</v>
      </c>
    </row>
    <row r="55" spans="2:18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2">
        <f>ROUND(+'[1]FLUJO ENE-MAR 2022'!I59/1000000,0)</f>
        <v>0</v>
      </c>
      <c r="J55" s="15"/>
      <c r="K55" s="15"/>
      <c r="L55" s="15"/>
      <c r="M55" s="15"/>
      <c r="N55" s="15" t="s">
        <v>10</v>
      </c>
      <c r="O55" s="15"/>
      <c r="P55" s="16"/>
      <c r="Q55" s="15"/>
      <c r="R55" s="33">
        <f>+R56</f>
        <v>7402</v>
      </c>
    </row>
    <row r="56" spans="2:18" s="8" customFormat="1" ht="15" customHeight="1" x14ac:dyDescent="0.25">
      <c r="B56" s="14"/>
      <c r="C56" s="15"/>
      <c r="D56" s="15"/>
      <c r="E56" s="21"/>
      <c r="F56" s="22"/>
      <c r="G56" s="21" t="s">
        <v>7</v>
      </c>
      <c r="H56" s="21"/>
      <c r="I56" s="32">
        <f>ROUND(+'[1]FLUJO ENE-MAR 2022'!I60/1000000,0)</f>
        <v>0</v>
      </c>
      <c r="J56" s="15"/>
      <c r="K56" s="15"/>
      <c r="L56" s="15"/>
      <c r="M56" s="15"/>
      <c r="N56" s="15"/>
      <c r="O56" s="21" t="s">
        <v>52</v>
      </c>
      <c r="P56" s="22"/>
      <c r="Q56" s="15"/>
      <c r="R56" s="35">
        <f>ROUND('[1]FLUJO ENE-MAR 2022'!T60/1000000,0)</f>
        <v>7402</v>
      </c>
    </row>
    <row r="57" spans="2:18" s="8" customFormat="1" ht="15" customHeight="1" x14ac:dyDescent="0.25">
      <c r="B57" s="14"/>
      <c r="C57" s="15"/>
      <c r="D57" s="15"/>
      <c r="E57" s="21"/>
      <c r="F57" s="22"/>
      <c r="G57" s="21" t="s">
        <v>10</v>
      </c>
      <c r="H57" s="21"/>
      <c r="I57" s="32">
        <f>ROUND(+'[1]FLUJO ENE-MAR 2022'!I61/1000000,0)</f>
        <v>0</v>
      </c>
      <c r="J57" s="15"/>
      <c r="K57" s="15"/>
      <c r="L57" s="15"/>
      <c r="M57" s="15"/>
      <c r="N57" s="15"/>
      <c r="O57" s="21" t="s">
        <v>53</v>
      </c>
      <c r="P57" s="22"/>
      <c r="Q57" s="15"/>
      <c r="R57" s="35">
        <f>ROUND('[1]FLUJO ENE-MAR 2022'!T61/1000000,0)</f>
        <v>0</v>
      </c>
    </row>
    <row r="58" spans="2:18" s="8" customFormat="1" ht="15" customHeight="1" x14ac:dyDescent="0.25">
      <c r="B58" s="14"/>
      <c r="C58" s="15"/>
      <c r="D58" s="15"/>
      <c r="E58" s="21"/>
      <c r="F58" s="22" t="s">
        <v>27</v>
      </c>
      <c r="G58" s="21"/>
      <c r="H58" s="21"/>
      <c r="I58" s="32">
        <f>ROUND(+'[1]FLUJO ENE-MAR 2022'!I62/1000000,0)</f>
        <v>0</v>
      </c>
      <c r="J58" s="15"/>
      <c r="K58" s="15"/>
      <c r="L58" s="15"/>
      <c r="M58" s="15" t="s">
        <v>37</v>
      </c>
      <c r="N58" s="15"/>
      <c r="O58" s="15"/>
      <c r="P58" s="16"/>
      <c r="Q58" s="15"/>
      <c r="R58" s="33">
        <f>+R59+R60+R63</f>
        <v>4115</v>
      </c>
    </row>
    <row r="59" spans="2:18" s="8" customFormat="1" ht="15" customHeight="1" x14ac:dyDescent="0.25">
      <c r="B59" s="14"/>
      <c r="C59" s="15"/>
      <c r="D59" s="15"/>
      <c r="E59" s="21"/>
      <c r="F59" s="22" t="s">
        <v>35</v>
      </c>
      <c r="G59" s="21"/>
      <c r="H59" s="21"/>
      <c r="I59" s="32">
        <f>ROUND(+'[1]FLUJO ENE-MAR 2022'!I63/1000000,0)</f>
        <v>0</v>
      </c>
      <c r="J59" s="15"/>
      <c r="K59" s="15"/>
      <c r="L59" s="15"/>
      <c r="M59" s="15"/>
      <c r="N59" s="21" t="s">
        <v>54</v>
      </c>
      <c r="O59" s="21"/>
      <c r="P59" s="22"/>
      <c r="Q59" s="15"/>
      <c r="R59" s="35">
        <f>ROUND('[1]FLUJO ENE-MAR 2022'!T63/1000000,0)</f>
        <v>4000</v>
      </c>
    </row>
    <row r="60" spans="2:18" s="8" customFormat="1" ht="15" customHeight="1" x14ac:dyDescent="0.25">
      <c r="B60" s="14"/>
      <c r="C60" s="15"/>
      <c r="D60" s="15"/>
      <c r="E60" s="21"/>
      <c r="F60" s="22" t="s">
        <v>67</v>
      </c>
      <c r="G60" s="21"/>
      <c r="H60" s="21"/>
      <c r="I60" s="32">
        <f>ROUND(+'[1]FLUJO ENE-MAR 2022'!I64/1000000,0)</f>
        <v>0</v>
      </c>
      <c r="J60" s="15"/>
      <c r="K60" s="15"/>
      <c r="L60" s="15"/>
      <c r="M60" s="15"/>
      <c r="N60" s="15" t="s">
        <v>55</v>
      </c>
      <c r="O60" s="15"/>
      <c r="P60" s="16"/>
      <c r="Q60" s="15"/>
      <c r="R60" s="35">
        <f>ROUND('[1]FLUJO ENE-MAR 2022'!T64/1000000,0)</f>
        <v>115</v>
      </c>
    </row>
    <row r="61" spans="2:18" s="8" customFormat="1" ht="15" customHeight="1" x14ac:dyDescent="0.25">
      <c r="B61" s="14"/>
      <c r="C61" s="15"/>
      <c r="D61" s="15"/>
      <c r="E61" s="21"/>
      <c r="F61" s="22" t="s">
        <v>68</v>
      </c>
      <c r="G61" s="21"/>
      <c r="H61" s="21"/>
      <c r="I61" s="32">
        <f>ROUND(+'[1]FLUJO ENE-MAR 2022'!I65/1000000,0)</f>
        <v>0</v>
      </c>
      <c r="J61" s="15"/>
      <c r="K61" s="15"/>
      <c r="L61" s="15"/>
      <c r="M61" s="15"/>
      <c r="N61" s="15"/>
      <c r="O61" s="21" t="s">
        <v>56</v>
      </c>
      <c r="P61" s="22"/>
      <c r="Q61" s="21"/>
      <c r="R61" s="35">
        <f>ROUND('[1]FLUJO ENE-MAR 2022'!T65/1000000,0)</f>
        <v>0</v>
      </c>
    </row>
    <row r="62" spans="2:18" s="8" customFormat="1" ht="15" customHeight="1" x14ac:dyDescent="0.25">
      <c r="B62" s="14"/>
      <c r="C62" s="21"/>
      <c r="D62" s="16" t="s">
        <v>69</v>
      </c>
      <c r="E62" s="21"/>
      <c r="F62" s="21"/>
      <c r="G62" s="21"/>
      <c r="H62" s="21"/>
      <c r="I62" s="32">
        <f>SUM(I63:I66)</f>
        <v>14462</v>
      </c>
      <c r="J62" s="15"/>
      <c r="K62" s="15"/>
      <c r="L62" s="15"/>
      <c r="M62" s="15"/>
      <c r="N62" s="15"/>
      <c r="O62" s="21" t="s">
        <v>57</v>
      </c>
      <c r="P62" s="22"/>
      <c r="Q62" s="21"/>
      <c r="R62" s="35">
        <f>ROUND('[1]FLUJO ENE-MAR 2022'!T66/1000000,0)</f>
        <v>115</v>
      </c>
    </row>
    <row r="63" spans="2:18" s="8" customFormat="1" ht="15" customHeight="1" x14ac:dyDescent="0.25">
      <c r="B63" s="14"/>
      <c r="C63" s="21"/>
      <c r="D63" s="15"/>
      <c r="E63" s="21"/>
      <c r="F63" s="22" t="s">
        <v>18</v>
      </c>
      <c r="G63" s="21"/>
      <c r="H63" s="21"/>
      <c r="I63" s="34">
        <f>ROUND(+'[1]FLUJO ENE-MAR 2022'!I67/1000000,0)</f>
        <v>11</v>
      </c>
      <c r="J63" s="15"/>
      <c r="K63" s="15"/>
      <c r="L63" s="15"/>
      <c r="M63" s="15"/>
      <c r="N63" s="15" t="s">
        <v>58</v>
      </c>
      <c r="O63" s="15"/>
      <c r="P63" s="16"/>
      <c r="Q63" s="15"/>
      <c r="R63" s="35">
        <f>+R64</f>
        <v>0</v>
      </c>
    </row>
    <row r="64" spans="2:18" s="8" customFormat="1" ht="15" customHeight="1" x14ac:dyDescent="0.25">
      <c r="B64" s="14"/>
      <c r="C64" s="21"/>
      <c r="D64" s="15"/>
      <c r="E64" s="21"/>
      <c r="F64" s="22" t="s">
        <v>82</v>
      </c>
      <c r="G64" s="21"/>
      <c r="H64" s="21"/>
      <c r="I64" s="34">
        <f>ROUND(+'[1]FLUJO ENE-MAR 2022'!I68/1000000,0)</f>
        <v>6130</v>
      </c>
      <c r="J64" s="15"/>
      <c r="K64" s="15"/>
      <c r="L64" s="15"/>
      <c r="M64" s="15"/>
      <c r="N64" s="21" t="s">
        <v>59</v>
      </c>
      <c r="O64" s="21"/>
      <c r="P64" s="22"/>
      <c r="Q64" s="15"/>
      <c r="R64" s="35">
        <f>ROUND('[1]FLUJO ENE-MAR 2022'!T68/1000000,0)</f>
        <v>0</v>
      </c>
    </row>
    <row r="65" spans="2:18" s="8" customFormat="1" ht="15" customHeight="1" x14ac:dyDescent="0.25">
      <c r="B65" s="14"/>
      <c r="C65" s="21"/>
      <c r="D65" s="15"/>
      <c r="E65" s="21"/>
      <c r="F65" s="22" t="s">
        <v>83</v>
      </c>
      <c r="G65" s="21"/>
      <c r="H65" s="21"/>
      <c r="I65" s="34">
        <f>ROUND(+'[1]FLUJO ENE-MAR 2022'!I69/1000000,0)</f>
        <v>213</v>
      </c>
      <c r="J65" s="15"/>
      <c r="K65" s="15"/>
      <c r="L65" s="15" t="s">
        <v>70</v>
      </c>
      <c r="M65" s="15"/>
      <c r="N65" s="15"/>
      <c r="O65" s="15"/>
      <c r="P65" s="16"/>
      <c r="Q65" s="15"/>
      <c r="R65" s="35">
        <f>ROUND('[1]FLUJO ENE-MAR 2022'!T69/1000000,0)</f>
        <v>0</v>
      </c>
    </row>
    <row r="66" spans="2:18" s="8" customFormat="1" ht="15" customHeight="1" x14ac:dyDescent="0.25">
      <c r="B66" s="14"/>
      <c r="C66" s="21"/>
      <c r="D66" s="15"/>
      <c r="E66" s="21"/>
      <c r="F66" s="22" t="s">
        <v>10</v>
      </c>
      <c r="G66" s="21"/>
      <c r="H66" s="21"/>
      <c r="I66" s="34">
        <f>ROUND(+'[1]FLUJO ENE-MAR 2022'!I70/1000000,0)+1</f>
        <v>8108</v>
      </c>
      <c r="J66" s="15"/>
      <c r="K66" s="15"/>
      <c r="L66" s="15"/>
      <c r="M66" s="21" t="s">
        <v>71</v>
      </c>
      <c r="N66" s="21"/>
      <c r="O66" s="21"/>
      <c r="P66" s="22"/>
      <c r="Q66" s="15"/>
      <c r="R66" s="35">
        <f>ROUND('[1]FLUJO ENE-MAR 2022'!T70/1000000,0)</f>
        <v>0</v>
      </c>
    </row>
    <row r="67" spans="2:18" s="8" customFormat="1" ht="15" customHeight="1" x14ac:dyDescent="0.25">
      <c r="B67" s="14"/>
      <c r="C67" s="21"/>
      <c r="D67" s="23" t="s">
        <v>72</v>
      </c>
      <c r="E67" s="21"/>
      <c r="F67" s="21"/>
      <c r="G67" s="21"/>
      <c r="H67" s="21"/>
      <c r="I67" s="32">
        <f>SUM(I68+I71+I72)</f>
        <v>2754</v>
      </c>
      <c r="J67" s="15"/>
      <c r="K67" s="15"/>
      <c r="L67" s="15"/>
      <c r="M67" s="21" t="s">
        <v>73</v>
      </c>
      <c r="N67" s="21"/>
      <c r="O67" s="21"/>
      <c r="P67" s="22"/>
      <c r="Q67" s="15"/>
      <c r="R67" s="35">
        <f>ROUND('[1]FLUJO ENE-MAR 2022'!T71/1000000,0)</f>
        <v>0</v>
      </c>
    </row>
    <row r="68" spans="2:18" s="8" customFormat="1" ht="15" customHeight="1" x14ac:dyDescent="0.25">
      <c r="B68" s="14"/>
      <c r="C68" s="21"/>
      <c r="D68" s="23"/>
      <c r="E68" s="21" t="s">
        <v>74</v>
      </c>
      <c r="F68" s="21"/>
      <c r="G68" s="21"/>
      <c r="H68" s="21"/>
      <c r="I68" s="32">
        <f>ROUND(+'[1]FLUJO ENE-MAR 2022'!I72/1000000,0)</f>
        <v>0</v>
      </c>
      <c r="J68" s="15"/>
      <c r="K68" s="15" t="s">
        <v>75</v>
      </c>
      <c r="L68" s="15"/>
      <c r="M68" s="15"/>
      <c r="N68" s="15"/>
      <c r="O68" s="15"/>
      <c r="P68" s="16"/>
      <c r="Q68" s="15"/>
      <c r="R68" s="33">
        <f>SUM(R69:R73)</f>
        <v>67282</v>
      </c>
    </row>
    <row r="69" spans="2:18" s="8" customFormat="1" ht="15" customHeight="1" x14ac:dyDescent="0.25">
      <c r="B69" s="14"/>
      <c r="C69" s="21"/>
      <c r="D69" s="23"/>
      <c r="E69" s="21"/>
      <c r="F69" s="21" t="s">
        <v>76</v>
      </c>
      <c r="G69" s="21"/>
      <c r="H69" s="21"/>
      <c r="I69" s="32">
        <f>ROUND(+'[1]FLUJO ENE-MAR 2022'!I73/1000000,0)</f>
        <v>0</v>
      </c>
      <c r="J69" s="15"/>
      <c r="K69" s="15"/>
      <c r="L69" s="21" t="s">
        <v>4</v>
      </c>
      <c r="M69" s="21"/>
      <c r="N69" s="21"/>
      <c r="O69" s="21"/>
      <c r="P69" s="22"/>
      <c r="Q69" s="21"/>
      <c r="R69" s="35">
        <f>ROUND('[1]FLUJO ENE-MAR 2022'!T73/1000000,0)</f>
        <v>23669</v>
      </c>
    </row>
    <row r="70" spans="2:18" s="8" customFormat="1" ht="15" customHeight="1" x14ac:dyDescent="0.25">
      <c r="B70" s="14"/>
      <c r="C70" s="21"/>
      <c r="F70" s="21" t="s">
        <v>77</v>
      </c>
      <c r="I70" s="32">
        <f>ROUND(+'[1]FLUJO ENE-MAR 2022'!I74/1000000,0)</f>
        <v>0</v>
      </c>
      <c r="J70" s="15"/>
      <c r="K70" s="15"/>
      <c r="L70" s="21" t="s">
        <v>6</v>
      </c>
      <c r="M70" s="21"/>
      <c r="N70" s="21"/>
      <c r="O70" s="21"/>
      <c r="P70" s="22"/>
      <c r="Q70" s="21"/>
      <c r="R70" s="35">
        <f>ROUND('[1]FLUJO ENE-MAR 2022'!T74/1000000,0)-1</f>
        <v>40287</v>
      </c>
    </row>
    <row r="71" spans="2:18" s="8" customFormat="1" ht="15" customHeight="1" x14ac:dyDescent="0.25">
      <c r="B71" s="14"/>
      <c r="C71" s="21"/>
      <c r="D71" s="21"/>
      <c r="E71" s="21" t="s">
        <v>78</v>
      </c>
      <c r="F71" s="21"/>
      <c r="G71" s="21"/>
      <c r="H71" s="21"/>
      <c r="I71" s="32">
        <f>ROUND(+'[1]FLUJO ENE-MAR 2022'!I75/1000000,0)</f>
        <v>0</v>
      </c>
      <c r="J71" s="15"/>
      <c r="K71" s="15"/>
      <c r="L71" s="21" t="s">
        <v>8</v>
      </c>
      <c r="M71" s="21"/>
      <c r="N71" s="21"/>
      <c r="O71" s="21"/>
      <c r="P71" s="22"/>
      <c r="Q71" s="21"/>
      <c r="R71" s="35">
        <f>ROUND('[1]FLUJO ENE-MAR 2022'!T75/1000000,0)</f>
        <v>3325</v>
      </c>
    </row>
    <row r="72" spans="2:18" s="8" customFormat="1" ht="15" customHeight="1" x14ac:dyDescent="0.25">
      <c r="B72" s="14"/>
      <c r="C72" s="21"/>
      <c r="D72" s="21"/>
      <c r="E72" s="21" t="s">
        <v>79</v>
      </c>
      <c r="F72" s="21"/>
      <c r="G72" s="21"/>
      <c r="H72" s="21"/>
      <c r="I72" s="34">
        <f>ROUND(+'[1]FLUJO ENE-MAR 2022'!I76/1000000,0)</f>
        <v>2754</v>
      </c>
      <c r="J72" s="15"/>
      <c r="K72" s="15"/>
      <c r="L72" s="21" t="s">
        <v>11</v>
      </c>
      <c r="M72" s="21"/>
      <c r="N72" s="21"/>
      <c r="O72" s="21"/>
      <c r="P72" s="22"/>
      <c r="Q72" s="21"/>
      <c r="R72" s="35">
        <f>ROUND('[1]FLUJO ENE-MAR 2022'!T76/1000000,0)</f>
        <v>1</v>
      </c>
    </row>
    <row r="73" spans="2:18" s="8" customFormat="1" ht="15" customHeight="1" x14ac:dyDescent="0.25">
      <c r="B73" s="14"/>
      <c r="C73" s="21"/>
      <c r="I73" s="32"/>
      <c r="J73" s="15"/>
      <c r="K73" s="15"/>
      <c r="L73" s="21" t="s">
        <v>13</v>
      </c>
      <c r="M73" s="21"/>
      <c r="N73" s="21"/>
      <c r="O73" s="21"/>
      <c r="P73" s="22"/>
      <c r="Q73" s="21"/>
      <c r="R73" s="35">
        <f>ROUND('[1]FLUJO ENE-MAR 2022'!T77/1000000,0)</f>
        <v>0</v>
      </c>
    </row>
    <row r="74" spans="2:18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36"/>
      <c r="J74" s="37"/>
      <c r="K74" s="37"/>
      <c r="L74" s="38"/>
      <c r="M74" s="37"/>
      <c r="N74" s="37"/>
      <c r="O74" s="37"/>
      <c r="P74" s="37"/>
      <c r="Q74" s="37"/>
      <c r="R74" s="39"/>
    </row>
    <row r="75" spans="2:18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56" orientation="portrait" r:id="rId1"/>
  <ignoredErrors>
    <ignoredError sqref="I73 R7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2022-04-22T20:16:24Z</dcterms:modified>
</cp:coreProperties>
</file>