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lespinoz\AppData\Local\Microsoft\Windows\INetCache\Content.Outlook\KQUBKYWT\"/>
    </mc:Choice>
  </mc:AlternateContent>
  <bookViews>
    <workbookView xWindow="0" yWindow="0" windowWidth="28800" windowHeight="14565"/>
  </bookViews>
  <sheets>
    <sheet name="Hoja1" sheetId="1" r:id="rId1"/>
  </sheets>
  <definedNames>
    <definedName name="_xlnm.Print_Area" localSheetId="0">Hoja1!$B$1:$R$74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4" i="1" l="1"/>
  <c r="R58" i="1" l="1"/>
  <c r="R6" i="1" l="1"/>
  <c r="I21" i="1" l="1"/>
  <c r="I17" i="1" s="1"/>
  <c r="I27" i="1"/>
  <c r="I26" i="1" s="1"/>
  <c r="I39" i="1"/>
  <c r="I35" i="1" s="1"/>
  <c r="I42" i="1"/>
  <c r="I62" i="1"/>
  <c r="I67" i="1"/>
  <c r="R36" i="1"/>
  <c r="R32" i="1" s="1"/>
  <c r="R55" i="1"/>
  <c r="R51" i="1" s="1"/>
  <c r="R50" i="1" s="1"/>
  <c r="R10" i="1"/>
  <c r="R68" i="1"/>
  <c r="R45" i="1"/>
  <c r="R41" i="1" s="1"/>
  <c r="R27" i="1"/>
  <c r="R25" i="1" s="1"/>
  <c r="R24" i="1" s="1"/>
  <c r="R21" i="1"/>
  <c r="R15" i="1"/>
  <c r="I9" i="1"/>
  <c r="R31" i="1" l="1"/>
  <c r="R30" i="1" s="1"/>
  <c r="R9" i="1" s="1"/>
  <c r="R8" i="1" s="1"/>
  <c r="I34" i="1"/>
  <c r="I16" i="1"/>
  <c r="I15" i="1" l="1"/>
  <c r="I8" i="1" s="1"/>
</calcChain>
</file>

<file path=xl/sharedStrings.xml><?xml version="1.0" encoding="utf-8"?>
<sst xmlns="http://schemas.openxmlformats.org/spreadsheetml/2006/main" count="136" uniqueCount="88">
  <si>
    <t>I N G R E S O S</t>
  </si>
  <si>
    <t>E G R E S O S</t>
  </si>
  <si>
    <t xml:space="preserve">  TOTAL DE RECURSOS</t>
  </si>
  <si>
    <t>EGRESOS</t>
  </si>
  <si>
    <t>CORRIENTES</t>
  </si>
  <si>
    <t>GASTO CORRIENTE</t>
  </si>
  <si>
    <t>FINANCIERAS EN EL SECTOR PUBLICO</t>
  </si>
  <si>
    <t>SERVICIOS PERSONALES</t>
  </si>
  <si>
    <t>FINANCIERAS EN OTROS SECTORES</t>
  </si>
  <si>
    <t>DE OPERACIÓN</t>
  </si>
  <si>
    <t>OTROS</t>
  </si>
  <si>
    <t>DEPÓSITOS DE REGULACIÓN MONETARIA</t>
  </si>
  <si>
    <t>SUBSIDIOS</t>
  </si>
  <si>
    <t>EN TESORERIA,DERIVADA DE CREDITO EXTERNO</t>
  </si>
  <si>
    <t>OTRAS EROGACIONES</t>
  </si>
  <si>
    <t>INGRESOS</t>
  </si>
  <si>
    <t>EGRESOS POR OPERACIÓN</t>
  </si>
  <si>
    <t>RECUPERACION DE CARTERA</t>
  </si>
  <si>
    <t xml:space="preserve">CAMBIOS </t>
  </si>
  <si>
    <t>DIRECTO</t>
  </si>
  <si>
    <t>INTERESES PAGADOS</t>
  </si>
  <si>
    <t>SECTOR PARAESTATAL</t>
  </si>
  <si>
    <t>COMISIONES PAGADAS</t>
  </si>
  <si>
    <t>GOBIERNO FEDERAL</t>
  </si>
  <si>
    <t>BANCA DE DESARROLLO Y FONDOS DE FOMENTO</t>
  </si>
  <si>
    <t>OTROS EGRESOS</t>
  </si>
  <si>
    <t>SECTORES PRIVADO Y SOCIAL</t>
  </si>
  <si>
    <t>INVERSIÓN FÍSICA</t>
  </si>
  <si>
    <t>ESTADOS Y MUNICIPIOS</t>
  </si>
  <si>
    <t>BIENES MUEBLES E INMUEBLES</t>
  </si>
  <si>
    <t>GOBIERNO DEL D.F.</t>
  </si>
  <si>
    <t>OBRA PÚBLICA</t>
  </si>
  <si>
    <t>CARTERA PROPIA</t>
  </si>
  <si>
    <t>COSTO FINANCIERO</t>
  </si>
  <si>
    <t>OTRAS ENTIDADES PÚBLICAS FINANCIERAS</t>
  </si>
  <si>
    <t>INTERESES, COMISIONES Y GASTOS DE LA DEUDA</t>
  </si>
  <si>
    <t>DESCUENTOS Y REDESCUENTOS</t>
  </si>
  <si>
    <t>INTERNO</t>
  </si>
  <si>
    <t>A TRAVÉS DE LA BANCA MÚLTIPLE</t>
  </si>
  <si>
    <t>EXTERNO</t>
  </si>
  <si>
    <t>BANCA COMERCIAL</t>
  </si>
  <si>
    <t>DE TESORERÍA DE LA FEDERACIÓN</t>
  </si>
  <si>
    <t>OTROS INTERMEDIARIOS FINANCIEROS</t>
  </si>
  <si>
    <t>A TRAVÉS DE LA BANCA DE DESARROLLO</t>
  </si>
  <si>
    <t>FINANCIAMIENTOS</t>
  </si>
  <si>
    <t>BANCOS DE DESARROLLO</t>
  </si>
  <si>
    <t>OTORGAMIENTO DE CREDITO</t>
  </si>
  <si>
    <t>FONDOS DE FOMENTO</t>
  </si>
  <si>
    <t>CONTRATACION DE CREDITOS</t>
  </si>
  <si>
    <t>A TESORERIA</t>
  </si>
  <si>
    <t>A CARGO DE GOBIERNO FEDERAL</t>
  </si>
  <si>
    <t>A CARGO DE BANCOS Y FONDOS DE FOMENTO</t>
  </si>
  <si>
    <t>A CARGO DE LA ENTIDAD</t>
  </si>
  <si>
    <t>A CARGO DE OTROS</t>
  </si>
  <si>
    <t>INTERBANCARIO</t>
  </si>
  <si>
    <t>BANXICO</t>
  </si>
  <si>
    <t>SUJETO A CREDITO EXTERNO</t>
  </si>
  <si>
    <t>LINEA NORMAL</t>
  </si>
  <si>
    <t>REDESCUENTO CON FONDOS DE FOMENTO</t>
  </si>
  <si>
    <t>OTRAS FUENTES</t>
  </si>
  <si>
    <t>OPERACIONES BANCARIAS NETAS</t>
  </si>
  <si>
    <t>INVERSIONES FINANCIERAS NETAS</t>
  </si>
  <si>
    <t>SUBSIDIOS Y TRANSFERENCIAS DEL GOBIERNO FEDERAL</t>
  </si>
  <si>
    <t>AMORTIZACION DE CREDITO</t>
  </si>
  <si>
    <t>A TESORERIA DE LA FEDERACIÓN</t>
  </si>
  <si>
    <t>DE CAPITAL</t>
  </si>
  <si>
    <t>TRANSFERENCIAS</t>
  </si>
  <si>
    <t>INVERSIÓN FINANCIERA</t>
  </si>
  <si>
    <t>AMORTIZACIÓN DE PASIVOS</t>
  </si>
  <si>
    <t>INGRESOS POR OPERACION</t>
  </si>
  <si>
    <t>RECURSOS DEL EXTERIOR A TESORERIA</t>
  </si>
  <si>
    <t>PARA GOBIERNO FEDERAL</t>
  </si>
  <si>
    <t xml:space="preserve">OTROS INGRESOS </t>
  </si>
  <si>
    <t>PARA BANCOS Y FONDOS DE FOMENTO</t>
  </si>
  <si>
    <t>RECURSOS PARA CUBRIR OBLIGACIONES CON EL EXTERIOR</t>
  </si>
  <si>
    <t xml:space="preserve">DISPONIBILIDAD FINAL </t>
  </si>
  <si>
    <t>PAGO DE CAPITAL</t>
  </si>
  <si>
    <t>PAGO DE INTERESES, COMISIONES Y GASTOS</t>
  </si>
  <si>
    <t>PRODUCTOS Y BENEFICIOS DIRECTOS</t>
  </si>
  <si>
    <t>OTROS INGRESOS</t>
  </si>
  <si>
    <t xml:space="preserve">    (Millones de pesos)</t>
  </si>
  <si>
    <t>FLUJO DE EFECTIVO:  BANCO NACIONAL DE COMERCIO EXTERIOR, S.N.C.</t>
  </si>
  <si>
    <t>ESTAEOS Y MUNICIPIOS</t>
  </si>
  <si>
    <t>OTRAS ENTIDAEES PÚBLICAS FINANCIERAS</t>
  </si>
  <si>
    <t>INTERESES COBRAEOS</t>
  </si>
  <si>
    <t>COMISIONES COBRAEAS</t>
  </si>
  <si>
    <t>DISPONIBILIDAE INICIAL</t>
  </si>
  <si>
    <t>Realizado 
Ene-Dic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</si>
</sst>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0.0000"/>
    <numFmt numFmtId="165" formatCode="#,##0.0_);\(#,##0.0\)"/>
    <numFmt numFmtId="166" formatCode="#,##0.00;[Red]\(#,##0.00\)"/>
    <numFmt numFmtId="167" formatCode="_(* #,##0_);_(* \(#,##0\);_(* &quot;-&quot;??_);_(@_)"/>
    <numFmt numFmtId="168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ourier"/>
      <family val="3"/>
    </font>
    <font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double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0" fontId="4" fillId="0" borderId="0"/>
    <xf numFmtId="166" fontId="4" fillId="0" borderId="0" applyFont="0" applyFill="0" applyBorder="0" applyAlignment="0" applyProtection="0"/>
  </cellStyleXfs>
  <cellXfs count="41">
    <xf numFmtId="0" fontId="0" fillId="0" borderId="0" xfId="0"/>
    <xf numFmtId="165" fontId="3" fillId="0" borderId="0" xfId="2" applyNumberFormat="1" applyFont="1" applyFill="1"/>
    <xf numFmtId="165" fontId="5" fillId="0" borderId="0" xfId="2" applyNumberFormat="1" applyFont="1" applyFill="1" applyAlignment="1" applyProtection="1">
      <alignment horizontal="centerContinuous" vertical="center"/>
    </xf>
    <xf numFmtId="165" fontId="4" fillId="0" borderId="0" xfId="2" applyNumberFormat="1" applyFont="1" applyFill="1" applyAlignment="1">
      <alignment horizontal="centerContinuous" vertical="center"/>
    </xf>
    <xf numFmtId="165" fontId="3" fillId="0" borderId="0" xfId="2" applyNumberFormat="1" applyFont="1" applyFill="1" applyAlignment="1">
      <alignment horizontal="centerContinuous" vertical="center"/>
    </xf>
    <xf numFmtId="43" fontId="3" fillId="0" borderId="0" xfId="1" applyFont="1" applyFill="1" applyAlignment="1">
      <alignment horizontal="centerContinuous" vertical="center"/>
    </xf>
    <xf numFmtId="165" fontId="6" fillId="0" borderId="0" xfId="2" applyNumberFormat="1" applyFont="1" applyFill="1" applyAlignment="1" applyProtection="1">
      <alignment horizontal="centerContinuous" vertical="center"/>
    </xf>
    <xf numFmtId="43" fontId="4" fillId="0" borderId="0" xfId="1" applyFont="1" applyFill="1" applyAlignment="1">
      <alignment horizontal="centerContinuous" vertical="center"/>
    </xf>
    <xf numFmtId="165" fontId="3" fillId="0" borderId="0" xfId="2" applyNumberFormat="1" applyFont="1" applyFill="1" applyAlignment="1">
      <alignment vertical="center"/>
    </xf>
    <xf numFmtId="43" fontId="3" fillId="0" borderId="0" xfId="1" applyFont="1" applyFill="1" applyAlignment="1">
      <alignment vertical="center"/>
    </xf>
    <xf numFmtId="165" fontId="8" fillId="0" borderId="3" xfId="2" applyNumberFormat="1" applyFont="1" applyFill="1" applyBorder="1" applyAlignment="1" applyProtection="1">
      <alignment horizontal="centerContinuous" vertical="center"/>
    </xf>
    <xf numFmtId="165" fontId="8" fillId="0" borderId="4" xfId="2" applyNumberFormat="1" applyFont="1" applyFill="1" applyBorder="1" applyAlignment="1">
      <alignment horizontal="centerContinuous" vertical="center"/>
    </xf>
    <xf numFmtId="165" fontId="7" fillId="0" borderId="4" xfId="2" applyNumberFormat="1" applyFont="1" applyFill="1" applyBorder="1" applyAlignment="1">
      <alignment horizontal="centerContinuous" vertical="center"/>
    </xf>
    <xf numFmtId="165" fontId="8" fillId="0" borderId="4" xfId="2" applyNumberFormat="1" applyFont="1" applyFill="1" applyBorder="1" applyAlignment="1" applyProtection="1">
      <alignment horizontal="centerContinuous" vertical="center"/>
    </xf>
    <xf numFmtId="165" fontId="8" fillId="0" borderId="7" xfId="2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 applyProtection="1">
      <alignment horizontal="left" vertical="center"/>
    </xf>
    <xf numFmtId="43" fontId="8" fillId="0" borderId="8" xfId="1" applyFont="1" applyFill="1" applyBorder="1" applyAlignment="1">
      <alignment vertical="center"/>
    </xf>
    <xf numFmtId="43" fontId="7" fillId="0" borderId="9" xfId="1" applyFont="1" applyFill="1" applyBorder="1" applyAlignment="1">
      <alignment vertical="center"/>
    </xf>
    <xf numFmtId="165" fontId="8" fillId="0" borderId="7" xfId="2" applyNumberFormat="1" applyFont="1" applyFill="1" applyBorder="1" applyAlignment="1" applyProtection="1">
      <alignment horizontal="centerContinuous" vertical="center"/>
    </xf>
    <xf numFmtId="165" fontId="7" fillId="0" borderId="0" xfId="2" applyNumberFormat="1" applyFont="1" applyFill="1" applyBorder="1" applyAlignment="1">
      <alignment horizontal="centerContinuous" vertical="center"/>
    </xf>
    <xf numFmtId="165" fontId="7" fillId="0" borderId="0" xfId="2" applyNumberFormat="1" applyFont="1" applyFill="1" applyBorder="1" applyAlignment="1">
      <alignment vertical="center"/>
    </xf>
    <xf numFmtId="165" fontId="7" fillId="0" borderId="0" xfId="2" applyNumberFormat="1" applyFont="1" applyFill="1" applyBorder="1" applyAlignment="1" applyProtection="1">
      <alignment horizontal="left" vertical="center"/>
    </xf>
    <xf numFmtId="165" fontId="8" fillId="0" borderId="0" xfId="2" quotePrefix="1" applyNumberFormat="1" applyFont="1" applyFill="1" applyBorder="1" applyAlignment="1" applyProtection="1">
      <alignment horizontal="left" vertical="center"/>
    </xf>
    <xf numFmtId="165" fontId="3" fillId="0" borderId="0" xfId="2" applyNumberFormat="1" applyFont="1" applyFill="1" applyAlignment="1">
      <alignment vertical="top"/>
    </xf>
    <xf numFmtId="165" fontId="7" fillId="0" borderId="2" xfId="2" applyNumberFormat="1" applyFont="1" applyFill="1" applyBorder="1" applyAlignment="1">
      <alignment vertical="top"/>
    </xf>
    <xf numFmtId="165" fontId="7" fillId="0" borderId="1" xfId="2" applyNumberFormat="1" applyFont="1" applyFill="1" applyBorder="1" applyAlignment="1">
      <alignment vertical="top"/>
    </xf>
    <xf numFmtId="43" fontId="7" fillId="0" borderId="10" xfId="1" applyFont="1" applyFill="1" applyBorder="1" applyAlignment="1">
      <alignment vertical="top"/>
    </xf>
    <xf numFmtId="167" fontId="7" fillId="0" borderId="1" xfId="4" applyNumberFormat="1" applyFont="1" applyFill="1" applyBorder="1" applyAlignment="1">
      <alignment vertical="top"/>
    </xf>
    <xf numFmtId="167" fontId="7" fillId="0" borderId="1" xfId="4" applyNumberFormat="1" applyFont="1" applyFill="1" applyBorder="1" applyAlignment="1" applyProtection="1">
      <alignment horizontal="left" vertical="top"/>
    </xf>
    <xf numFmtId="43" fontId="7" fillId="0" borderId="11" xfId="1" applyFont="1" applyFill="1" applyBorder="1" applyAlignment="1" applyProtection="1">
      <alignment vertical="top"/>
      <protection locked="0"/>
    </xf>
    <xf numFmtId="43" fontId="3" fillId="0" borderId="0" xfId="1" applyFont="1" applyFill="1"/>
    <xf numFmtId="43" fontId="8" fillId="0" borderId="5" xfId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Border="1" applyAlignment="1">
      <alignment vertical="center"/>
    </xf>
    <xf numFmtId="43" fontId="8" fillId="0" borderId="6" xfId="1" applyFont="1" applyFill="1" applyBorder="1" applyAlignment="1" applyProtection="1">
      <alignment horizontal="center" vertical="center" wrapText="1"/>
    </xf>
    <xf numFmtId="168" fontId="8" fillId="0" borderId="8" xfId="1" applyNumberFormat="1" applyFont="1" applyFill="1" applyBorder="1" applyAlignment="1">
      <alignment vertical="center"/>
    </xf>
    <xf numFmtId="168" fontId="7" fillId="0" borderId="8" xfId="1" applyNumberFormat="1" applyFont="1" applyFill="1" applyBorder="1" applyAlignment="1">
      <alignment vertical="center"/>
    </xf>
    <xf numFmtId="168" fontId="8" fillId="0" borderId="9" xfId="1" applyNumberFormat="1" applyFont="1" applyFill="1" applyBorder="1" applyAlignment="1">
      <alignment vertical="center"/>
    </xf>
    <xf numFmtId="168" fontId="7" fillId="0" borderId="9" xfId="1" applyNumberFormat="1" applyFont="1" applyFill="1" applyBorder="1" applyAlignment="1">
      <alignment vertical="center"/>
    </xf>
    <xf numFmtId="49" fontId="5" fillId="0" borderId="0" xfId="2" applyNumberFormat="1" applyFont="1" applyFill="1" applyAlignment="1">
      <alignment horizontal="center" vertical="top"/>
    </xf>
    <xf numFmtId="49" fontId="6" fillId="0" borderId="0" xfId="2" applyNumberFormat="1" applyFont="1" applyFill="1" applyBorder="1" applyAlignment="1">
      <alignment horizontal="center" vertical="top"/>
    </xf>
  </cellXfs>
  <cellStyles count="5">
    <cellStyle name="Millares" xfId="1" builtinId="3"/>
    <cellStyle name="Millares 2" xfId="4"/>
    <cellStyle name="Normal" xfId="0" builtinId="0"/>
    <cellStyle name="Normal 2" xfId="3"/>
    <cellStyle name="Normal_CARSHCP2004PEF_BANCOS DE FOMENTO_valor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75"/>
  <sheetViews>
    <sheetView showGridLines="0" tabSelected="1" zoomScaleNormal="100" workbookViewId="0">
      <selection activeCell="T13" sqref="T13"/>
    </sheetView>
  </sheetViews>
  <sheetFormatPr baseColWidth="10" defaultColWidth="15.5703125" defaultRowHeight="11.25" x14ac:dyDescent="0.2"/>
  <cols>
    <col min="1" max="1" width="3.28515625" style="1" customWidth="1"/>
    <col min="2" max="2" width="2.5703125" style="1" customWidth="1"/>
    <col min="3" max="3" width="5.140625" style="1" customWidth="1"/>
    <col min="4" max="4" width="4.7109375" style="1" customWidth="1"/>
    <col min="5" max="5" width="6.28515625" style="1" customWidth="1"/>
    <col min="6" max="6" width="5.7109375" style="1" customWidth="1"/>
    <col min="7" max="7" width="15.5703125" style="1" customWidth="1"/>
    <col min="8" max="8" width="33.5703125" style="1" customWidth="1"/>
    <col min="9" max="9" width="18.140625" style="31" customWidth="1"/>
    <col min="10" max="10" width="2.7109375" style="1" customWidth="1"/>
    <col min="11" max="11" width="5.7109375" style="1" customWidth="1"/>
    <col min="12" max="12" width="5.140625" style="1" customWidth="1"/>
    <col min="13" max="13" width="4.7109375" style="1" customWidth="1"/>
    <col min="14" max="14" width="6.28515625" style="1" customWidth="1"/>
    <col min="15" max="15" width="15.5703125" style="1" customWidth="1"/>
    <col min="16" max="16" width="11.5703125" style="1" customWidth="1"/>
    <col min="17" max="17" width="26.5703125" style="1" customWidth="1"/>
    <col min="18" max="18" width="18.140625" style="31" customWidth="1"/>
    <col min="19" max="16384" width="15.5703125" style="1"/>
  </cols>
  <sheetData>
    <row r="1" spans="2:18" ht="18" x14ac:dyDescent="0.2">
      <c r="B1" s="2"/>
      <c r="C1" s="3"/>
      <c r="D1" s="3"/>
      <c r="E1" s="3"/>
      <c r="F1" s="3"/>
      <c r="G1" s="3"/>
      <c r="H1" s="4"/>
      <c r="I1" s="5"/>
      <c r="J1" s="6"/>
      <c r="K1" s="3"/>
      <c r="L1" s="3"/>
      <c r="M1" s="3"/>
      <c r="N1" s="3"/>
      <c r="O1" s="3"/>
      <c r="P1" s="3"/>
      <c r="Q1" s="3"/>
      <c r="R1" s="7"/>
    </row>
    <row r="2" spans="2:18" ht="18" x14ac:dyDescent="0.2">
      <c r="B2" s="2" t="s">
        <v>81</v>
      </c>
      <c r="C2" s="3"/>
      <c r="D2" s="3"/>
      <c r="E2" s="3"/>
      <c r="F2" s="3"/>
      <c r="G2" s="3"/>
      <c r="H2" s="4"/>
      <c r="I2" s="5"/>
      <c r="J2" s="6"/>
      <c r="K2" s="3"/>
      <c r="L2" s="3"/>
      <c r="M2" s="3"/>
      <c r="N2" s="3"/>
      <c r="O2" s="3"/>
      <c r="P2" s="3"/>
      <c r="Q2" s="3"/>
      <c r="R2" s="7"/>
    </row>
    <row r="3" spans="2:18" s="8" customFormat="1" ht="23.1" customHeight="1" x14ac:dyDescent="0.25">
      <c r="B3" s="39" t="s">
        <v>80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2:18" s="33" customFormat="1" ht="8.25" customHeight="1" x14ac:dyDescent="0.25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</row>
    <row r="5" spans="2:18" s="8" customFormat="1" ht="12" thickBot="1" x14ac:dyDescent="0.3">
      <c r="I5" s="9"/>
      <c r="R5" s="9"/>
    </row>
    <row r="6" spans="2:18" s="8" customFormat="1" ht="32.25" customHeight="1" thickTop="1" x14ac:dyDescent="0.25">
      <c r="B6" s="10" t="s">
        <v>0</v>
      </c>
      <c r="C6" s="11"/>
      <c r="D6" s="11"/>
      <c r="E6" s="11"/>
      <c r="F6" s="11"/>
      <c r="G6" s="12"/>
      <c r="H6" s="12"/>
      <c r="I6" s="32" t="s">
        <v>87</v>
      </c>
      <c r="J6" s="13" t="s">
        <v>1</v>
      </c>
      <c r="K6" s="11"/>
      <c r="L6" s="11"/>
      <c r="M6" s="11"/>
      <c r="N6" s="11"/>
      <c r="O6" s="11"/>
      <c r="P6" s="12"/>
      <c r="Q6" s="12"/>
      <c r="R6" s="34" t="str">
        <f>+I6</f>
        <v>Realizado 
Ene-Dic 2020</v>
      </c>
    </row>
    <row r="7" spans="2:18" s="8" customFormat="1" ht="11.1" customHeight="1" x14ac:dyDescent="0.25">
      <c r="B7" s="14"/>
      <c r="C7" s="15"/>
      <c r="D7" s="15"/>
      <c r="E7" s="15"/>
      <c r="F7" s="15"/>
      <c r="G7" s="16"/>
      <c r="H7" s="15"/>
      <c r="I7" s="17"/>
      <c r="J7" s="15"/>
      <c r="K7" s="15"/>
      <c r="L7" s="15"/>
      <c r="M7" s="15"/>
      <c r="N7" s="15"/>
      <c r="O7" s="15"/>
      <c r="P7" s="16"/>
      <c r="Q7" s="15"/>
      <c r="R7" s="18"/>
    </row>
    <row r="8" spans="2:18" s="8" customFormat="1" ht="15" customHeight="1" x14ac:dyDescent="0.25">
      <c r="B8" s="19" t="s">
        <v>2</v>
      </c>
      <c r="C8" s="20"/>
      <c r="D8" s="20"/>
      <c r="E8" s="20"/>
      <c r="F8" s="20"/>
      <c r="G8" s="20"/>
      <c r="H8" s="20"/>
      <c r="I8" s="35">
        <f>I9+I15</f>
        <v>367104.92170499999</v>
      </c>
      <c r="J8" s="15" t="s">
        <v>2</v>
      </c>
      <c r="K8" s="15"/>
      <c r="L8" s="15"/>
      <c r="M8" s="15"/>
      <c r="N8" s="15"/>
      <c r="O8" s="15"/>
      <c r="P8" s="16"/>
      <c r="Q8" s="15"/>
      <c r="R8" s="37">
        <f>R9+R68</f>
        <v>367104.59349400003</v>
      </c>
    </row>
    <row r="9" spans="2:18" s="8" customFormat="1" ht="15" customHeight="1" x14ac:dyDescent="0.25">
      <c r="B9" s="14"/>
      <c r="C9" s="16" t="s">
        <v>86</v>
      </c>
      <c r="D9" s="21"/>
      <c r="E9" s="21"/>
      <c r="F9" s="21"/>
      <c r="G9" s="21"/>
      <c r="H9" s="21"/>
      <c r="I9" s="35">
        <f>SUM(I10:I14)</f>
        <v>42863.240375000001</v>
      </c>
      <c r="J9" s="15"/>
      <c r="K9" s="15" t="s">
        <v>3</v>
      </c>
      <c r="L9" s="15"/>
      <c r="M9" s="15"/>
      <c r="N9" s="15"/>
      <c r="O9" s="15"/>
      <c r="P9" s="16"/>
      <c r="Q9" s="15"/>
      <c r="R9" s="37">
        <f>R10+R24+R15+R20+R21+R30+R50+R65</f>
        <v>316616.12611800001</v>
      </c>
    </row>
    <row r="10" spans="2:18" s="8" customFormat="1" ht="15" customHeight="1" x14ac:dyDescent="0.25">
      <c r="B10" s="14"/>
      <c r="C10" s="15"/>
      <c r="D10" s="22" t="s">
        <v>4</v>
      </c>
      <c r="E10" s="21"/>
      <c r="F10" s="21"/>
      <c r="G10" s="21"/>
      <c r="H10" s="21"/>
      <c r="I10" s="36">
        <v>27972.663592000001</v>
      </c>
      <c r="J10" s="15"/>
      <c r="K10" s="15"/>
      <c r="L10" s="15" t="s">
        <v>5</v>
      </c>
      <c r="M10" s="15"/>
      <c r="N10" s="15"/>
      <c r="O10" s="15"/>
      <c r="P10" s="16"/>
      <c r="Q10" s="15"/>
      <c r="R10" s="37">
        <f>SUM(R11:R14)</f>
        <v>2055.9363439999997</v>
      </c>
    </row>
    <row r="11" spans="2:18" s="8" customFormat="1" ht="15" customHeight="1" x14ac:dyDescent="0.25">
      <c r="B11" s="14"/>
      <c r="C11" s="15"/>
      <c r="D11" s="22" t="s">
        <v>6</v>
      </c>
      <c r="E11" s="21"/>
      <c r="F11" s="21"/>
      <c r="G11" s="21"/>
      <c r="H11" s="21"/>
      <c r="I11" s="36">
        <v>11607.421276999999</v>
      </c>
      <c r="J11" s="15"/>
      <c r="K11" s="15"/>
      <c r="L11" s="15"/>
      <c r="M11" s="21" t="s">
        <v>7</v>
      </c>
      <c r="N11" s="21"/>
      <c r="O11" s="21"/>
      <c r="P11" s="22"/>
      <c r="Q11" s="15"/>
      <c r="R11" s="38">
        <v>614.48921700000005</v>
      </c>
    </row>
    <row r="12" spans="2:18" s="8" customFormat="1" ht="15" customHeight="1" x14ac:dyDescent="0.25">
      <c r="B12" s="14"/>
      <c r="C12" s="15"/>
      <c r="D12" s="22" t="s">
        <v>8</v>
      </c>
      <c r="E12" s="21"/>
      <c r="F12" s="21"/>
      <c r="G12" s="21"/>
      <c r="H12" s="21"/>
      <c r="I12" s="36">
        <v>0</v>
      </c>
      <c r="J12" s="15"/>
      <c r="K12" s="15"/>
      <c r="L12" s="15"/>
      <c r="M12" s="21" t="s">
        <v>9</v>
      </c>
      <c r="N12" s="21"/>
      <c r="O12" s="21"/>
      <c r="P12" s="22"/>
      <c r="Q12" s="15"/>
      <c r="R12" s="38">
        <v>366.278975</v>
      </c>
    </row>
    <row r="13" spans="2:18" s="8" customFormat="1" ht="15" customHeight="1" x14ac:dyDescent="0.25">
      <c r="B13" s="14"/>
      <c r="C13" s="15"/>
      <c r="D13" s="22" t="s">
        <v>11</v>
      </c>
      <c r="E13" s="21"/>
      <c r="F13" s="21"/>
      <c r="G13" s="21"/>
      <c r="H13" s="21"/>
      <c r="I13" s="36">
        <v>3283.1555060000001</v>
      </c>
      <c r="J13" s="15"/>
      <c r="K13" s="15"/>
      <c r="L13" s="15"/>
      <c r="M13" s="21" t="s">
        <v>12</v>
      </c>
      <c r="N13" s="21"/>
      <c r="O13" s="21"/>
      <c r="P13" s="22"/>
      <c r="Q13" s="15"/>
      <c r="R13" s="38">
        <v>0</v>
      </c>
    </row>
    <row r="14" spans="2:18" s="8" customFormat="1" ht="15" customHeight="1" x14ac:dyDescent="0.25">
      <c r="B14" s="14"/>
      <c r="C14" s="15"/>
      <c r="D14" s="22" t="s">
        <v>13</v>
      </c>
      <c r="E14" s="21"/>
      <c r="F14" s="21"/>
      <c r="G14" s="21"/>
      <c r="H14" s="21"/>
      <c r="I14" s="36">
        <v>0</v>
      </c>
      <c r="J14" s="15"/>
      <c r="K14" s="15"/>
      <c r="L14" s="15"/>
      <c r="M14" s="21" t="s">
        <v>14</v>
      </c>
      <c r="N14" s="21"/>
      <c r="O14" s="21"/>
      <c r="P14" s="22"/>
      <c r="Q14" s="15"/>
      <c r="R14" s="38">
        <v>1075.168152</v>
      </c>
    </row>
    <row r="15" spans="2:18" s="8" customFormat="1" ht="15" customHeight="1" x14ac:dyDescent="0.25">
      <c r="B15" s="14"/>
      <c r="C15" s="16" t="s">
        <v>15</v>
      </c>
      <c r="D15" s="21"/>
      <c r="E15" s="21"/>
      <c r="F15" s="21"/>
      <c r="G15" s="21"/>
      <c r="H15" s="21"/>
      <c r="I15" s="35">
        <f>I16+I34+I49+I62+I67+I50+I54</f>
        <v>324241.68132999999</v>
      </c>
      <c r="J15" s="15"/>
      <c r="K15" s="15"/>
      <c r="L15" s="15" t="s">
        <v>16</v>
      </c>
      <c r="M15" s="15"/>
      <c r="N15" s="15"/>
      <c r="O15" s="15"/>
      <c r="P15" s="16"/>
      <c r="Q15" s="15"/>
      <c r="R15" s="37">
        <f>SUM(R16:R19)</f>
        <v>6014.6156350000001</v>
      </c>
    </row>
    <row r="16" spans="2:18" s="8" customFormat="1" ht="15" customHeight="1" x14ac:dyDescent="0.25">
      <c r="B16" s="14"/>
      <c r="C16" s="15"/>
      <c r="D16" s="16" t="s">
        <v>17</v>
      </c>
      <c r="E16" s="21"/>
      <c r="F16" s="21"/>
      <c r="G16" s="21"/>
      <c r="H16" s="21"/>
      <c r="I16" s="35">
        <f>I17+I26</f>
        <v>203853.16132399999</v>
      </c>
      <c r="J16" s="15"/>
      <c r="K16" s="15"/>
      <c r="L16" s="15"/>
      <c r="M16" s="21" t="s">
        <v>18</v>
      </c>
      <c r="N16" s="21"/>
      <c r="O16" s="21"/>
      <c r="P16" s="22"/>
      <c r="Q16" s="15"/>
      <c r="R16" s="38">
        <v>26.475698000000001</v>
      </c>
    </row>
    <row r="17" spans="2:18" s="8" customFormat="1" ht="15" customHeight="1" x14ac:dyDescent="0.25">
      <c r="B17" s="14"/>
      <c r="C17" s="15"/>
      <c r="D17" s="15"/>
      <c r="E17" s="16" t="s">
        <v>19</v>
      </c>
      <c r="F17" s="21"/>
      <c r="G17" s="21"/>
      <c r="H17" s="21"/>
      <c r="I17" s="35">
        <f>I18+I19+I21</f>
        <v>140504.28430500001</v>
      </c>
      <c r="J17" s="15"/>
      <c r="K17" s="15"/>
      <c r="L17" s="15"/>
      <c r="M17" s="21" t="s">
        <v>20</v>
      </c>
      <c r="N17" s="21"/>
      <c r="O17" s="21"/>
      <c r="P17" s="22"/>
      <c r="Q17" s="15"/>
      <c r="R17" s="38">
        <v>0</v>
      </c>
    </row>
    <row r="18" spans="2:18" s="8" customFormat="1" ht="15" customHeight="1" x14ac:dyDescent="0.25">
      <c r="B18" s="14"/>
      <c r="C18" s="15"/>
      <c r="D18" s="15"/>
      <c r="E18" s="21"/>
      <c r="F18" s="22" t="s">
        <v>21</v>
      </c>
      <c r="G18" s="21"/>
      <c r="H18" s="21"/>
      <c r="I18" s="36">
        <v>18582.742167</v>
      </c>
      <c r="J18" s="15"/>
      <c r="K18" s="15"/>
      <c r="L18" s="15"/>
      <c r="M18" s="21" t="s">
        <v>22</v>
      </c>
      <c r="N18" s="21"/>
      <c r="O18" s="21"/>
      <c r="P18" s="22"/>
      <c r="Q18" s="15"/>
      <c r="R18" s="38">
        <v>95.512704999999997</v>
      </c>
    </row>
    <row r="19" spans="2:18" s="8" customFormat="1" ht="15" customHeight="1" x14ac:dyDescent="0.25">
      <c r="B19" s="14"/>
      <c r="C19" s="15"/>
      <c r="D19" s="15"/>
      <c r="E19" s="21"/>
      <c r="F19" s="22" t="s">
        <v>23</v>
      </c>
      <c r="G19" s="21"/>
      <c r="H19" s="21"/>
      <c r="I19" s="36">
        <v>12.602368999999999</v>
      </c>
      <c r="J19" s="15"/>
      <c r="K19" s="15"/>
      <c r="L19" s="15"/>
      <c r="M19" s="21" t="s">
        <v>10</v>
      </c>
      <c r="O19" s="21"/>
      <c r="P19" s="22"/>
      <c r="Q19" s="15"/>
      <c r="R19" s="38">
        <v>5892.6272319999998</v>
      </c>
    </row>
    <row r="20" spans="2:18" s="8" customFormat="1" ht="15" customHeight="1" x14ac:dyDescent="0.25">
      <c r="B20" s="14"/>
      <c r="C20" s="15"/>
      <c r="D20" s="15"/>
      <c r="E20" s="21"/>
      <c r="F20" s="22" t="s">
        <v>24</v>
      </c>
      <c r="G20" s="21"/>
      <c r="H20" s="21"/>
      <c r="I20" s="35">
        <v>0</v>
      </c>
      <c r="J20" s="15"/>
      <c r="K20" s="15"/>
      <c r="L20" s="15" t="s">
        <v>25</v>
      </c>
      <c r="M20" s="15"/>
      <c r="N20" s="21"/>
      <c r="O20" s="15"/>
      <c r="P20" s="16"/>
      <c r="Q20" s="15"/>
      <c r="R20" s="37">
        <v>26758.626577999999</v>
      </c>
    </row>
    <row r="21" spans="2:18" s="8" customFormat="1" ht="15" customHeight="1" x14ac:dyDescent="0.25">
      <c r="B21" s="14"/>
      <c r="C21" s="15"/>
      <c r="D21" s="15"/>
      <c r="E21" s="21"/>
      <c r="F21" s="22" t="s">
        <v>26</v>
      </c>
      <c r="G21" s="21"/>
      <c r="H21" s="21"/>
      <c r="I21" s="35">
        <f>SUM(I22:I25)</f>
        <v>121908.939769</v>
      </c>
      <c r="J21" s="15"/>
      <c r="K21" s="15"/>
      <c r="L21" s="15" t="s">
        <v>27</v>
      </c>
      <c r="M21" s="15"/>
      <c r="N21" s="15"/>
      <c r="O21" s="15"/>
      <c r="P21" s="16"/>
      <c r="Q21" s="15"/>
      <c r="R21" s="37">
        <f>SUM(R22:R23)</f>
        <v>0</v>
      </c>
    </row>
    <row r="22" spans="2:18" s="8" customFormat="1" ht="15" customHeight="1" x14ac:dyDescent="0.25">
      <c r="B22" s="14"/>
      <c r="C22" s="15"/>
      <c r="D22" s="15"/>
      <c r="E22" s="21"/>
      <c r="F22" s="22"/>
      <c r="G22" s="21" t="s">
        <v>82</v>
      </c>
      <c r="H22" s="21"/>
      <c r="I22" s="36">
        <v>0</v>
      </c>
      <c r="J22" s="15"/>
      <c r="K22" s="15"/>
      <c r="L22" s="15"/>
      <c r="M22" s="21" t="s">
        <v>29</v>
      </c>
      <c r="N22" s="21"/>
      <c r="O22" s="21"/>
      <c r="P22" s="22"/>
      <c r="Q22" s="15"/>
      <c r="R22" s="38">
        <v>0</v>
      </c>
    </row>
    <row r="23" spans="2:18" s="8" customFormat="1" ht="15" customHeight="1" x14ac:dyDescent="0.25">
      <c r="B23" s="14"/>
      <c r="C23" s="15"/>
      <c r="D23" s="15"/>
      <c r="E23" s="21"/>
      <c r="F23" s="22"/>
      <c r="G23" s="21" t="s">
        <v>30</v>
      </c>
      <c r="H23" s="21"/>
      <c r="I23" s="36">
        <v>0</v>
      </c>
      <c r="J23" s="15"/>
      <c r="K23" s="15"/>
      <c r="L23" s="15"/>
      <c r="M23" s="21" t="s">
        <v>31</v>
      </c>
      <c r="N23" s="21"/>
      <c r="O23" s="21"/>
      <c r="P23" s="22"/>
      <c r="Q23" s="15"/>
      <c r="R23" s="38">
        <v>0</v>
      </c>
    </row>
    <row r="24" spans="2:18" s="8" customFormat="1" ht="15" customHeight="1" x14ac:dyDescent="0.25">
      <c r="B24" s="14"/>
      <c r="C24" s="15"/>
      <c r="D24" s="15"/>
      <c r="E24" s="21"/>
      <c r="F24" s="22"/>
      <c r="G24" s="21" t="s">
        <v>32</v>
      </c>
      <c r="H24" s="21"/>
      <c r="I24" s="36">
        <v>121908.939769</v>
      </c>
      <c r="J24" s="15"/>
      <c r="K24" s="15"/>
      <c r="L24" s="15" t="s">
        <v>33</v>
      </c>
      <c r="M24" s="15"/>
      <c r="N24" s="15"/>
      <c r="O24" s="15"/>
      <c r="P24" s="16"/>
      <c r="Q24" s="15"/>
      <c r="R24" s="37">
        <f>R25</f>
        <v>20250.618061000001</v>
      </c>
    </row>
    <row r="25" spans="2:18" s="8" customFormat="1" ht="15" customHeight="1" x14ac:dyDescent="0.25">
      <c r="B25" s="14"/>
      <c r="C25" s="15"/>
      <c r="D25" s="15"/>
      <c r="E25" s="21"/>
      <c r="F25" s="22" t="s">
        <v>83</v>
      </c>
      <c r="G25" s="21"/>
      <c r="H25" s="21"/>
      <c r="I25" s="35">
        <v>0</v>
      </c>
      <c r="J25" s="15"/>
      <c r="K25" s="15"/>
      <c r="L25" s="15"/>
      <c r="M25" s="15" t="s">
        <v>35</v>
      </c>
      <c r="N25" s="15"/>
      <c r="O25" s="15"/>
      <c r="P25" s="16"/>
      <c r="Q25" s="15"/>
      <c r="R25" s="37">
        <f>R26+R27</f>
        <v>20250.618061000001</v>
      </c>
    </row>
    <row r="26" spans="2:18" s="8" customFormat="1" ht="15" customHeight="1" x14ac:dyDescent="0.25">
      <c r="B26" s="14"/>
      <c r="C26" s="15"/>
      <c r="D26" s="15"/>
      <c r="E26" s="16" t="s">
        <v>36</v>
      </c>
      <c r="F26" s="21"/>
      <c r="G26" s="21"/>
      <c r="H26" s="21"/>
      <c r="I26" s="35">
        <f>I27+I30</f>
        <v>63348.877018999992</v>
      </c>
      <c r="J26" s="15"/>
      <c r="K26" s="15"/>
      <c r="L26" s="15"/>
      <c r="M26" s="15"/>
      <c r="N26" s="21" t="s">
        <v>37</v>
      </c>
      <c r="O26" s="15"/>
      <c r="P26" s="16"/>
      <c r="Q26" s="15"/>
      <c r="R26" s="38">
        <v>17871.770903000001</v>
      </c>
    </row>
    <row r="27" spans="2:18" s="8" customFormat="1" ht="15" customHeight="1" x14ac:dyDescent="0.25">
      <c r="B27" s="14"/>
      <c r="C27" s="15"/>
      <c r="D27" s="15"/>
      <c r="E27" s="21"/>
      <c r="F27" s="22" t="s">
        <v>38</v>
      </c>
      <c r="G27" s="21"/>
      <c r="H27" s="21"/>
      <c r="I27" s="35">
        <f>SUM(I28:I29)</f>
        <v>63348.877018999992</v>
      </c>
      <c r="J27" s="15"/>
      <c r="K27" s="15"/>
      <c r="L27" s="15"/>
      <c r="M27" s="15"/>
      <c r="N27" s="15" t="s">
        <v>39</v>
      </c>
      <c r="O27" s="15"/>
      <c r="P27" s="16"/>
      <c r="Q27" s="15"/>
      <c r="R27" s="37">
        <f>R28+R29</f>
        <v>2378.847158</v>
      </c>
    </row>
    <row r="28" spans="2:18" s="8" customFormat="1" ht="15" customHeight="1" x14ac:dyDescent="0.25">
      <c r="B28" s="14"/>
      <c r="C28" s="15"/>
      <c r="D28" s="15"/>
      <c r="E28" s="21"/>
      <c r="F28" s="22"/>
      <c r="G28" s="21" t="s">
        <v>40</v>
      </c>
      <c r="H28" s="21"/>
      <c r="I28" s="36">
        <v>33281.000441999997</v>
      </c>
      <c r="J28" s="15"/>
      <c r="K28" s="15"/>
      <c r="L28" s="15"/>
      <c r="M28" s="15"/>
      <c r="N28" s="15"/>
      <c r="O28" s="21" t="s">
        <v>41</v>
      </c>
      <c r="P28" s="22"/>
      <c r="Q28" s="21"/>
      <c r="R28" s="38">
        <v>0</v>
      </c>
    </row>
    <row r="29" spans="2:18" s="8" customFormat="1" ht="15" customHeight="1" x14ac:dyDescent="0.25">
      <c r="B29" s="14"/>
      <c r="C29" s="15"/>
      <c r="D29" s="15"/>
      <c r="E29" s="21"/>
      <c r="F29" s="22"/>
      <c r="G29" s="21" t="s">
        <v>42</v>
      </c>
      <c r="H29" s="21"/>
      <c r="I29" s="36">
        <v>30067.876576999999</v>
      </c>
      <c r="J29" s="15"/>
      <c r="K29" s="15"/>
      <c r="L29" s="15"/>
      <c r="M29" s="15"/>
      <c r="N29" s="15"/>
      <c r="O29" s="21" t="s">
        <v>10</v>
      </c>
      <c r="P29" s="22"/>
      <c r="Q29" s="21"/>
      <c r="R29" s="38">
        <v>2378.847158</v>
      </c>
    </row>
    <row r="30" spans="2:18" s="8" customFormat="1" ht="15" customHeight="1" x14ac:dyDescent="0.25">
      <c r="B30" s="14"/>
      <c r="C30" s="15"/>
      <c r="D30" s="15"/>
      <c r="E30" s="21"/>
      <c r="F30" s="22" t="s">
        <v>43</v>
      </c>
      <c r="G30" s="21"/>
      <c r="H30" s="21"/>
      <c r="I30" s="35">
        <v>0</v>
      </c>
      <c r="J30" s="15"/>
      <c r="K30" s="15"/>
      <c r="L30" s="15" t="s">
        <v>44</v>
      </c>
      <c r="M30" s="15"/>
      <c r="N30" s="15"/>
      <c r="O30" s="15"/>
      <c r="P30" s="16"/>
      <c r="Q30" s="15"/>
      <c r="R30" s="37">
        <f>R31+R49</f>
        <v>210437.921267</v>
      </c>
    </row>
    <row r="31" spans="2:18" s="8" customFormat="1" ht="15" customHeight="1" x14ac:dyDescent="0.25">
      <c r="B31" s="14"/>
      <c r="C31" s="15"/>
      <c r="D31" s="15"/>
      <c r="E31" s="21"/>
      <c r="F31" s="22"/>
      <c r="G31" s="21" t="s">
        <v>45</v>
      </c>
      <c r="H31" s="21"/>
      <c r="I31" s="35">
        <v>0</v>
      </c>
      <c r="J31" s="15"/>
      <c r="K31" s="15"/>
      <c r="L31" s="15"/>
      <c r="M31" s="15" t="s">
        <v>46</v>
      </c>
      <c r="N31" s="15"/>
      <c r="O31" s="15"/>
      <c r="P31" s="16"/>
      <c r="Q31" s="15"/>
      <c r="R31" s="37">
        <f>R32+R41</f>
        <v>210445.77006799998</v>
      </c>
    </row>
    <row r="32" spans="2:18" s="8" customFormat="1" ht="15" customHeight="1" x14ac:dyDescent="0.25">
      <c r="B32" s="14"/>
      <c r="C32" s="15"/>
      <c r="D32" s="15"/>
      <c r="E32" s="21"/>
      <c r="F32" s="22"/>
      <c r="G32" s="21" t="s">
        <v>47</v>
      </c>
      <c r="H32" s="21"/>
      <c r="I32" s="35">
        <v>0</v>
      </c>
      <c r="J32" s="15"/>
      <c r="K32" s="15"/>
      <c r="L32" s="15"/>
      <c r="M32" s="15"/>
      <c r="N32" s="15" t="s">
        <v>19</v>
      </c>
      <c r="O32" s="15"/>
      <c r="P32" s="16"/>
      <c r="Q32" s="15"/>
      <c r="R32" s="37">
        <f>R33+R34+R35+R36+R40</f>
        <v>145515.39693799999</v>
      </c>
    </row>
    <row r="33" spans="2:18" s="8" customFormat="1" ht="15" customHeight="1" x14ac:dyDescent="0.25">
      <c r="B33" s="14"/>
      <c r="C33" s="15"/>
      <c r="D33" s="15"/>
      <c r="E33" s="21"/>
      <c r="F33" s="22"/>
      <c r="G33" s="21" t="s">
        <v>34</v>
      </c>
      <c r="H33" s="21"/>
      <c r="I33" s="35">
        <v>0</v>
      </c>
      <c r="J33" s="15"/>
      <c r="K33" s="15"/>
      <c r="L33" s="15"/>
      <c r="M33" s="15"/>
      <c r="N33" s="15"/>
      <c r="O33" s="15" t="s">
        <v>21</v>
      </c>
      <c r="P33" s="16"/>
      <c r="Q33" s="15"/>
      <c r="R33" s="38">
        <v>19676.123087</v>
      </c>
    </row>
    <row r="34" spans="2:18" s="8" customFormat="1" ht="15" customHeight="1" x14ac:dyDescent="0.25">
      <c r="B34" s="14"/>
      <c r="C34" s="15"/>
      <c r="D34" s="16" t="s">
        <v>48</v>
      </c>
      <c r="E34" s="21"/>
      <c r="F34" s="21"/>
      <c r="G34" s="21"/>
      <c r="H34" s="21"/>
      <c r="I34" s="35">
        <f>I35+I42</f>
        <v>50313.870062000002</v>
      </c>
      <c r="J34" s="15"/>
      <c r="K34" s="15"/>
      <c r="L34" s="15"/>
      <c r="M34" s="15"/>
      <c r="N34" s="15"/>
      <c r="O34" s="21" t="s">
        <v>23</v>
      </c>
      <c r="P34" s="22"/>
      <c r="Q34" s="21"/>
      <c r="R34" s="38">
        <v>0</v>
      </c>
    </row>
    <row r="35" spans="2:18" s="8" customFormat="1" ht="15" customHeight="1" x14ac:dyDescent="0.25">
      <c r="B35" s="14"/>
      <c r="C35" s="15"/>
      <c r="D35" s="15"/>
      <c r="E35" s="16" t="s">
        <v>39</v>
      </c>
      <c r="F35" s="21"/>
      <c r="G35" s="21"/>
      <c r="H35" s="21"/>
      <c r="I35" s="35">
        <f>I36+I39</f>
        <v>35651.359840999998</v>
      </c>
      <c r="J35" s="15"/>
      <c r="K35" s="15"/>
      <c r="L35" s="15"/>
      <c r="M35" s="15"/>
      <c r="N35" s="15"/>
      <c r="O35" s="21" t="s">
        <v>24</v>
      </c>
      <c r="P35" s="22"/>
      <c r="Q35" s="21"/>
      <c r="R35" s="38">
        <v>0</v>
      </c>
    </row>
    <row r="36" spans="2:18" s="8" customFormat="1" ht="15" customHeight="1" x14ac:dyDescent="0.25">
      <c r="B36" s="14"/>
      <c r="C36" s="15"/>
      <c r="D36" s="15"/>
      <c r="E36" s="21"/>
      <c r="F36" s="22" t="s">
        <v>49</v>
      </c>
      <c r="G36" s="21"/>
      <c r="H36" s="21"/>
      <c r="I36" s="35">
        <v>0</v>
      </c>
      <c r="J36" s="15"/>
      <c r="K36" s="15"/>
      <c r="L36" s="15"/>
      <c r="M36" s="15"/>
      <c r="N36" s="15"/>
      <c r="O36" s="15" t="s">
        <v>26</v>
      </c>
      <c r="P36" s="16"/>
      <c r="Q36" s="15"/>
      <c r="R36" s="37">
        <f>+R37+R38+R39</f>
        <v>125839.27385100001</v>
      </c>
    </row>
    <row r="37" spans="2:18" s="8" customFormat="1" ht="15" customHeight="1" x14ac:dyDescent="0.25">
      <c r="B37" s="14"/>
      <c r="C37" s="15"/>
      <c r="D37" s="15"/>
      <c r="E37" s="21"/>
      <c r="F37" s="21"/>
      <c r="G37" s="22" t="s">
        <v>50</v>
      </c>
      <c r="H37" s="21"/>
      <c r="I37" s="35">
        <v>0</v>
      </c>
      <c r="J37" s="15"/>
      <c r="K37" s="15"/>
      <c r="L37" s="15"/>
      <c r="M37" s="15"/>
      <c r="N37" s="15"/>
      <c r="O37" s="15"/>
      <c r="P37" s="22" t="s">
        <v>28</v>
      </c>
      <c r="Q37" s="21"/>
      <c r="R37" s="38">
        <v>0</v>
      </c>
    </row>
    <row r="38" spans="2:18" s="8" customFormat="1" ht="15" customHeight="1" x14ac:dyDescent="0.25">
      <c r="B38" s="14"/>
      <c r="C38" s="15"/>
      <c r="D38" s="15"/>
      <c r="E38" s="21"/>
      <c r="F38" s="21"/>
      <c r="G38" s="22" t="s">
        <v>51</v>
      </c>
      <c r="H38" s="21"/>
      <c r="I38" s="35">
        <v>0</v>
      </c>
      <c r="J38" s="15"/>
      <c r="K38" s="15"/>
      <c r="L38" s="15"/>
      <c r="M38" s="15"/>
      <c r="N38" s="15"/>
      <c r="O38" s="15"/>
      <c r="P38" s="22" t="s">
        <v>30</v>
      </c>
      <c r="Q38" s="21"/>
      <c r="R38" s="38">
        <v>0</v>
      </c>
    </row>
    <row r="39" spans="2:18" s="8" customFormat="1" ht="15" customHeight="1" x14ac:dyDescent="0.25">
      <c r="B39" s="14"/>
      <c r="C39" s="15"/>
      <c r="D39" s="15"/>
      <c r="E39" s="21"/>
      <c r="F39" s="22" t="s">
        <v>10</v>
      </c>
      <c r="G39" s="21"/>
      <c r="H39" s="21"/>
      <c r="I39" s="35">
        <f>SUM(I40:I41)</f>
        <v>35651.359840999998</v>
      </c>
      <c r="J39" s="15"/>
      <c r="K39" s="15"/>
      <c r="L39" s="15"/>
      <c r="M39" s="15"/>
      <c r="N39" s="15"/>
      <c r="O39" s="15"/>
      <c r="P39" s="22" t="s">
        <v>32</v>
      </c>
      <c r="Q39" s="21"/>
      <c r="R39" s="38">
        <v>125839.27385100001</v>
      </c>
    </row>
    <row r="40" spans="2:18" s="8" customFormat="1" ht="15" customHeight="1" x14ac:dyDescent="0.25">
      <c r="B40" s="14"/>
      <c r="C40" s="15"/>
      <c r="D40" s="15"/>
      <c r="E40" s="21"/>
      <c r="F40" s="21"/>
      <c r="G40" s="22" t="s">
        <v>52</v>
      </c>
      <c r="H40" s="21"/>
      <c r="I40" s="36">
        <v>35651.359840999998</v>
      </c>
      <c r="J40" s="15"/>
      <c r="K40" s="15"/>
      <c r="L40" s="15"/>
      <c r="M40" s="15"/>
      <c r="N40" s="15"/>
      <c r="O40" s="15" t="s">
        <v>34</v>
      </c>
      <c r="P40" s="16"/>
      <c r="Q40" s="15"/>
      <c r="R40" s="38">
        <v>0</v>
      </c>
    </row>
    <row r="41" spans="2:18" s="8" customFormat="1" ht="15" customHeight="1" x14ac:dyDescent="0.25">
      <c r="B41" s="14"/>
      <c r="C41" s="15"/>
      <c r="D41" s="15"/>
      <c r="E41" s="21"/>
      <c r="F41" s="21"/>
      <c r="G41" s="22" t="s">
        <v>53</v>
      </c>
      <c r="H41" s="21"/>
      <c r="I41" s="35">
        <v>0</v>
      </c>
      <c r="J41" s="15"/>
      <c r="K41" s="15"/>
      <c r="L41" s="15"/>
      <c r="M41" s="15"/>
      <c r="N41" s="15" t="s">
        <v>36</v>
      </c>
      <c r="O41" s="15"/>
      <c r="P41" s="16"/>
      <c r="Q41" s="15"/>
      <c r="R41" s="37">
        <f>R42+R45</f>
        <v>64930.37313</v>
      </c>
    </row>
    <row r="42" spans="2:18" s="8" customFormat="1" ht="15" customHeight="1" x14ac:dyDescent="0.25">
      <c r="B42" s="14"/>
      <c r="C42" s="15"/>
      <c r="D42" s="15"/>
      <c r="E42" s="16" t="s">
        <v>37</v>
      </c>
      <c r="F42" s="21"/>
      <c r="G42" s="21"/>
      <c r="H42" s="21"/>
      <c r="I42" s="35">
        <f>I43+I44+I47+I48</f>
        <v>14662.510221</v>
      </c>
      <c r="J42" s="15"/>
      <c r="K42" s="15"/>
      <c r="L42" s="15"/>
      <c r="M42" s="15"/>
      <c r="N42" s="15"/>
      <c r="O42" s="15" t="s">
        <v>38</v>
      </c>
      <c r="P42" s="16"/>
      <c r="Q42" s="15"/>
      <c r="R42" s="38">
        <v>64930.37313</v>
      </c>
    </row>
    <row r="43" spans="2:18" s="8" customFormat="1" ht="15" customHeight="1" x14ac:dyDescent="0.25">
      <c r="B43" s="14"/>
      <c r="C43" s="15"/>
      <c r="D43" s="15"/>
      <c r="E43" s="21"/>
      <c r="F43" s="22" t="s">
        <v>54</v>
      </c>
      <c r="G43" s="21"/>
      <c r="H43" s="21"/>
      <c r="I43" s="36">
        <v>4662.5102209999995</v>
      </c>
      <c r="J43" s="15"/>
      <c r="K43" s="15"/>
      <c r="L43" s="15"/>
      <c r="M43" s="15"/>
      <c r="N43" s="15"/>
      <c r="O43" s="15"/>
      <c r="P43" s="22" t="s">
        <v>40</v>
      </c>
      <c r="Q43" s="21"/>
      <c r="R43" s="38">
        <v>33141.652033999999</v>
      </c>
    </row>
    <row r="44" spans="2:18" s="8" customFormat="1" ht="15" customHeight="1" x14ac:dyDescent="0.25">
      <c r="B44" s="14"/>
      <c r="C44" s="15"/>
      <c r="D44" s="15"/>
      <c r="E44" s="21"/>
      <c r="F44" s="22" t="s">
        <v>55</v>
      </c>
      <c r="G44" s="21"/>
      <c r="H44" s="21"/>
      <c r="I44" s="35">
        <v>0</v>
      </c>
      <c r="J44" s="15"/>
      <c r="K44" s="15"/>
      <c r="L44" s="15"/>
      <c r="M44" s="15"/>
      <c r="N44" s="15"/>
      <c r="O44" s="15"/>
      <c r="P44" s="22" t="s">
        <v>42</v>
      </c>
      <c r="Q44" s="21"/>
      <c r="R44" s="38">
        <v>31788.721096000001</v>
      </c>
    </row>
    <row r="45" spans="2:18" s="8" customFormat="1" ht="15" customHeight="1" x14ac:dyDescent="0.25">
      <c r="B45" s="14"/>
      <c r="C45" s="15"/>
      <c r="D45" s="15"/>
      <c r="E45" s="21"/>
      <c r="F45" s="21"/>
      <c r="G45" s="22" t="s">
        <v>56</v>
      </c>
      <c r="H45" s="21"/>
      <c r="I45" s="35">
        <v>0</v>
      </c>
      <c r="J45" s="15"/>
      <c r="K45" s="15"/>
      <c r="L45" s="15"/>
      <c r="M45" s="15"/>
      <c r="N45" s="15"/>
      <c r="O45" s="15" t="s">
        <v>43</v>
      </c>
      <c r="P45" s="16"/>
      <c r="Q45" s="15"/>
      <c r="R45" s="38">
        <f>SUM(R46:R48)</f>
        <v>0</v>
      </c>
    </row>
    <row r="46" spans="2:18" s="8" customFormat="1" ht="15" customHeight="1" x14ac:dyDescent="0.25">
      <c r="B46" s="14"/>
      <c r="C46" s="15"/>
      <c r="D46" s="15"/>
      <c r="E46" s="21"/>
      <c r="F46" s="21"/>
      <c r="G46" s="22" t="s">
        <v>57</v>
      </c>
      <c r="H46" s="21"/>
      <c r="I46" s="35">
        <v>0</v>
      </c>
      <c r="J46" s="15"/>
      <c r="K46" s="15"/>
      <c r="L46" s="15"/>
      <c r="M46" s="15"/>
      <c r="N46" s="15"/>
      <c r="O46" s="15"/>
      <c r="P46" s="22" t="s">
        <v>45</v>
      </c>
      <c r="Q46" s="21"/>
      <c r="R46" s="38">
        <v>0</v>
      </c>
    </row>
    <row r="47" spans="2:18" s="8" customFormat="1" ht="15" customHeight="1" x14ac:dyDescent="0.25">
      <c r="B47" s="14"/>
      <c r="C47" s="15"/>
      <c r="D47" s="15"/>
      <c r="E47" s="21"/>
      <c r="F47" s="22" t="s">
        <v>58</v>
      </c>
      <c r="G47" s="21"/>
      <c r="H47" s="21"/>
      <c r="I47" s="35">
        <v>0</v>
      </c>
      <c r="J47" s="15"/>
      <c r="K47" s="15"/>
      <c r="L47" s="15"/>
      <c r="M47" s="15"/>
      <c r="N47" s="15"/>
      <c r="O47" s="15"/>
      <c r="P47" s="22" t="s">
        <v>47</v>
      </c>
      <c r="Q47" s="21"/>
      <c r="R47" s="38">
        <v>0</v>
      </c>
    </row>
    <row r="48" spans="2:18" s="8" customFormat="1" ht="15" customHeight="1" x14ac:dyDescent="0.25">
      <c r="B48" s="14"/>
      <c r="C48" s="15"/>
      <c r="D48" s="15"/>
      <c r="E48" s="21"/>
      <c r="F48" s="22" t="s">
        <v>59</v>
      </c>
      <c r="G48" s="21"/>
      <c r="H48" s="21"/>
      <c r="I48" s="35">
        <v>10000</v>
      </c>
      <c r="J48" s="15"/>
      <c r="K48" s="15"/>
      <c r="L48" s="15"/>
      <c r="M48" s="15"/>
      <c r="N48" s="15"/>
      <c r="O48" s="15"/>
      <c r="P48" s="22" t="s">
        <v>34</v>
      </c>
      <c r="Q48" s="21"/>
      <c r="R48" s="38">
        <v>0</v>
      </c>
    </row>
    <row r="49" spans="2:18" s="8" customFormat="1" ht="15" customHeight="1" x14ac:dyDescent="0.25">
      <c r="B49" s="14"/>
      <c r="C49" s="15"/>
      <c r="D49" s="16" t="s">
        <v>60</v>
      </c>
      <c r="E49" s="21"/>
      <c r="F49" s="21"/>
      <c r="G49" s="21"/>
      <c r="H49" s="21"/>
      <c r="I49" s="35">
        <v>12404.499358999999</v>
      </c>
      <c r="J49" s="15"/>
      <c r="K49" s="15"/>
      <c r="L49" s="15"/>
      <c r="M49" s="15" t="s">
        <v>61</v>
      </c>
      <c r="N49" s="15"/>
      <c r="O49" s="15"/>
      <c r="P49" s="16"/>
      <c r="Q49" s="15"/>
      <c r="R49" s="37">
        <v>-7.8488009999999999</v>
      </c>
    </row>
    <row r="50" spans="2:18" s="8" customFormat="1" ht="15" customHeight="1" x14ac:dyDescent="0.25">
      <c r="B50" s="14"/>
      <c r="C50" s="15"/>
      <c r="D50" s="16" t="s">
        <v>62</v>
      </c>
      <c r="E50" s="21"/>
      <c r="F50" s="21"/>
      <c r="G50" s="21"/>
      <c r="H50" s="21"/>
      <c r="I50" s="35">
        <v>0</v>
      </c>
      <c r="J50" s="15"/>
      <c r="K50" s="15"/>
      <c r="L50" s="15" t="s">
        <v>63</v>
      </c>
      <c r="M50" s="15"/>
      <c r="N50" s="15"/>
      <c r="O50" s="15"/>
      <c r="P50" s="16"/>
      <c r="Q50" s="15"/>
      <c r="R50" s="37">
        <f>R51+R58</f>
        <v>51098.408232999995</v>
      </c>
    </row>
    <row r="51" spans="2:18" s="8" customFormat="1" ht="15" customHeight="1" x14ac:dyDescent="0.25">
      <c r="B51" s="14"/>
      <c r="C51" s="15"/>
      <c r="D51" s="16"/>
      <c r="E51" s="15" t="s">
        <v>12</v>
      </c>
      <c r="F51" s="21"/>
      <c r="G51" s="21"/>
      <c r="H51" s="21"/>
      <c r="I51" s="35">
        <v>0</v>
      </c>
      <c r="J51" s="15"/>
      <c r="K51" s="15"/>
      <c r="L51" s="15"/>
      <c r="M51" s="15" t="s">
        <v>39</v>
      </c>
      <c r="N51" s="15"/>
      <c r="O51" s="15"/>
      <c r="P51" s="16"/>
      <c r="Q51" s="15"/>
      <c r="R51" s="37">
        <f>+R52+R55</f>
        <v>36120.829130999999</v>
      </c>
    </row>
    <row r="52" spans="2:18" s="8" customFormat="1" ht="15" customHeight="1" x14ac:dyDescent="0.25">
      <c r="B52" s="14"/>
      <c r="C52" s="15"/>
      <c r="D52" s="15"/>
      <c r="E52" s="21"/>
      <c r="F52" s="22" t="s">
        <v>4</v>
      </c>
      <c r="G52" s="21"/>
      <c r="H52" s="21"/>
      <c r="I52" s="35">
        <v>0</v>
      </c>
      <c r="J52" s="15"/>
      <c r="K52" s="15"/>
      <c r="L52" s="15"/>
      <c r="M52" s="15"/>
      <c r="N52" s="15" t="s">
        <v>64</v>
      </c>
      <c r="O52" s="15"/>
      <c r="P52" s="16"/>
      <c r="Q52" s="15"/>
      <c r="R52" s="38">
        <v>0</v>
      </c>
    </row>
    <row r="53" spans="2:18" s="8" customFormat="1" ht="15" customHeight="1" x14ac:dyDescent="0.25">
      <c r="B53" s="14"/>
      <c r="C53" s="15"/>
      <c r="D53" s="15"/>
      <c r="E53" s="21"/>
      <c r="F53" s="22" t="s">
        <v>65</v>
      </c>
      <c r="G53" s="21"/>
      <c r="H53" s="21"/>
      <c r="I53" s="35">
        <v>0</v>
      </c>
      <c r="J53" s="15"/>
      <c r="K53" s="15"/>
      <c r="L53" s="15"/>
      <c r="M53" s="15"/>
      <c r="N53" s="15"/>
      <c r="O53" s="21" t="s">
        <v>50</v>
      </c>
      <c r="P53" s="22"/>
      <c r="Q53" s="21"/>
      <c r="R53" s="38">
        <v>0</v>
      </c>
    </row>
    <row r="54" spans="2:18" s="8" customFormat="1" ht="15" customHeight="1" x14ac:dyDescent="0.25">
      <c r="B54" s="14"/>
      <c r="C54" s="15"/>
      <c r="D54" s="15"/>
      <c r="E54" s="15" t="s">
        <v>66</v>
      </c>
      <c r="F54" s="22"/>
      <c r="G54" s="21"/>
      <c r="H54" s="21"/>
      <c r="I54" s="35">
        <f>+I60</f>
        <v>4108</v>
      </c>
      <c r="J54" s="15"/>
      <c r="K54" s="15"/>
      <c r="L54" s="15"/>
      <c r="M54" s="15"/>
      <c r="N54" s="15"/>
      <c r="O54" s="21" t="s">
        <v>51</v>
      </c>
      <c r="P54" s="22"/>
      <c r="Q54" s="21"/>
      <c r="R54" s="38">
        <v>0</v>
      </c>
    </row>
    <row r="55" spans="2:18" s="8" customFormat="1" ht="15" customHeight="1" x14ac:dyDescent="0.25">
      <c r="B55" s="14"/>
      <c r="C55" s="15"/>
      <c r="D55" s="15"/>
      <c r="E55" s="21"/>
      <c r="F55" s="22" t="s">
        <v>4</v>
      </c>
      <c r="G55" s="21"/>
      <c r="H55" s="21"/>
      <c r="I55" s="35">
        <v>0</v>
      </c>
      <c r="J55" s="15"/>
      <c r="K55" s="15"/>
      <c r="L55" s="15"/>
      <c r="M55" s="15"/>
      <c r="N55" s="15" t="s">
        <v>10</v>
      </c>
      <c r="O55" s="15"/>
      <c r="P55" s="16"/>
      <c r="Q55" s="15"/>
      <c r="R55" s="37">
        <f>+R56</f>
        <v>36120.829130999999</v>
      </c>
    </row>
    <row r="56" spans="2:18" s="8" customFormat="1" ht="15" customHeight="1" x14ac:dyDescent="0.25">
      <c r="B56" s="14"/>
      <c r="C56" s="15"/>
      <c r="D56" s="15"/>
      <c r="E56" s="21"/>
      <c r="F56" s="22"/>
      <c r="G56" s="21" t="s">
        <v>7</v>
      </c>
      <c r="H56" s="21"/>
      <c r="I56" s="35">
        <v>0</v>
      </c>
      <c r="J56" s="15"/>
      <c r="K56" s="15"/>
      <c r="L56" s="15"/>
      <c r="M56" s="15"/>
      <c r="N56" s="15"/>
      <c r="O56" s="21" t="s">
        <v>52</v>
      </c>
      <c r="P56" s="22"/>
      <c r="Q56" s="15"/>
      <c r="R56" s="38">
        <v>36120.829130999999</v>
      </c>
    </row>
    <row r="57" spans="2:18" s="8" customFormat="1" ht="15" customHeight="1" x14ac:dyDescent="0.25">
      <c r="B57" s="14"/>
      <c r="C57" s="15"/>
      <c r="D57" s="15"/>
      <c r="E57" s="21"/>
      <c r="F57" s="22"/>
      <c r="G57" s="21" t="s">
        <v>10</v>
      </c>
      <c r="H57" s="21"/>
      <c r="I57" s="35">
        <v>0</v>
      </c>
      <c r="J57" s="15"/>
      <c r="K57" s="15"/>
      <c r="L57" s="15"/>
      <c r="M57" s="15"/>
      <c r="N57" s="15"/>
      <c r="O57" s="21" t="s">
        <v>53</v>
      </c>
      <c r="P57" s="22"/>
      <c r="Q57" s="15"/>
      <c r="R57" s="38">
        <v>0</v>
      </c>
    </row>
    <row r="58" spans="2:18" s="8" customFormat="1" ht="15" customHeight="1" x14ac:dyDescent="0.25">
      <c r="B58" s="14"/>
      <c r="C58" s="15"/>
      <c r="D58" s="15"/>
      <c r="E58" s="21"/>
      <c r="F58" s="22" t="s">
        <v>27</v>
      </c>
      <c r="G58" s="21"/>
      <c r="H58" s="21"/>
      <c r="I58" s="35">
        <v>0</v>
      </c>
      <c r="J58" s="15"/>
      <c r="K58" s="15"/>
      <c r="L58" s="15"/>
      <c r="M58" s="15" t="s">
        <v>37</v>
      </c>
      <c r="N58" s="15"/>
      <c r="O58" s="15"/>
      <c r="P58" s="16"/>
      <c r="Q58" s="15"/>
      <c r="R58" s="37">
        <f>SUM(R59:R64)</f>
        <v>14977.579102</v>
      </c>
    </row>
    <row r="59" spans="2:18" s="8" customFormat="1" ht="15" customHeight="1" x14ac:dyDescent="0.25">
      <c r="B59" s="14"/>
      <c r="C59" s="15"/>
      <c r="D59" s="15"/>
      <c r="E59" s="21"/>
      <c r="F59" s="22" t="s">
        <v>35</v>
      </c>
      <c r="G59" s="21"/>
      <c r="H59" s="21"/>
      <c r="I59" s="35">
        <v>0</v>
      </c>
      <c r="J59" s="15"/>
      <c r="K59" s="15"/>
      <c r="L59" s="15"/>
      <c r="M59" s="15"/>
      <c r="N59" s="21" t="s">
        <v>54</v>
      </c>
      <c r="O59" s="21"/>
      <c r="P59" s="22"/>
      <c r="Q59" s="15"/>
      <c r="R59" s="38">
        <v>10977.579102</v>
      </c>
    </row>
    <row r="60" spans="2:18" s="8" customFormat="1" ht="15" customHeight="1" x14ac:dyDescent="0.25">
      <c r="B60" s="14"/>
      <c r="C60" s="15"/>
      <c r="D60" s="15"/>
      <c r="E60" s="21"/>
      <c r="F60" s="22" t="s">
        <v>67</v>
      </c>
      <c r="G60" s="21"/>
      <c r="H60" s="21"/>
      <c r="I60" s="35">
        <v>4108</v>
      </c>
      <c r="J60" s="15"/>
      <c r="K60" s="15"/>
      <c r="L60" s="15"/>
      <c r="M60" s="15"/>
      <c r="N60" s="15" t="s">
        <v>55</v>
      </c>
      <c r="O60" s="15"/>
      <c r="P60" s="16"/>
      <c r="Q60" s="15"/>
      <c r="R60" s="38">
        <v>0</v>
      </c>
    </row>
    <row r="61" spans="2:18" s="8" customFormat="1" ht="15" customHeight="1" x14ac:dyDescent="0.25">
      <c r="B61" s="14"/>
      <c r="C61" s="15"/>
      <c r="D61" s="15"/>
      <c r="E61" s="21"/>
      <c r="F61" s="22" t="s">
        <v>68</v>
      </c>
      <c r="G61" s="21"/>
      <c r="H61" s="21"/>
      <c r="I61" s="35">
        <v>0</v>
      </c>
      <c r="J61" s="15"/>
      <c r="K61" s="15"/>
      <c r="L61" s="15"/>
      <c r="M61" s="15"/>
      <c r="N61" s="15"/>
      <c r="O61" s="21" t="s">
        <v>56</v>
      </c>
      <c r="P61" s="22"/>
      <c r="Q61" s="21"/>
      <c r="R61" s="38">
        <v>0</v>
      </c>
    </row>
    <row r="62" spans="2:18" s="8" customFormat="1" ht="15" customHeight="1" x14ac:dyDescent="0.25">
      <c r="B62" s="14"/>
      <c r="C62" s="21"/>
      <c r="D62" s="16" t="s">
        <v>69</v>
      </c>
      <c r="E62" s="21"/>
      <c r="F62" s="21"/>
      <c r="G62" s="21"/>
      <c r="H62" s="21"/>
      <c r="I62" s="35">
        <f>SUM(I63:I66)</f>
        <v>26401.833050000001</v>
      </c>
      <c r="J62" s="15"/>
      <c r="K62" s="15"/>
      <c r="L62" s="15"/>
      <c r="M62" s="15"/>
      <c r="N62" s="15"/>
      <c r="O62" s="21" t="s">
        <v>57</v>
      </c>
      <c r="P62" s="22"/>
      <c r="Q62" s="21"/>
      <c r="R62" s="38">
        <v>0</v>
      </c>
    </row>
    <row r="63" spans="2:18" s="8" customFormat="1" ht="15" customHeight="1" x14ac:dyDescent="0.25">
      <c r="B63" s="14"/>
      <c r="C63" s="21"/>
      <c r="D63" s="15"/>
      <c r="E63" s="21"/>
      <c r="F63" s="22" t="s">
        <v>18</v>
      </c>
      <c r="G63" s="21"/>
      <c r="H63" s="21"/>
      <c r="I63" s="36">
        <v>26.292148999999998</v>
      </c>
      <c r="J63" s="15"/>
      <c r="K63" s="15"/>
      <c r="L63" s="15"/>
      <c r="M63" s="15"/>
      <c r="N63" s="15" t="s">
        <v>58</v>
      </c>
      <c r="O63" s="15"/>
      <c r="P63" s="16"/>
      <c r="Q63" s="15"/>
      <c r="R63" s="38">
        <v>0</v>
      </c>
    </row>
    <row r="64" spans="2:18" s="8" customFormat="1" ht="15" customHeight="1" x14ac:dyDescent="0.25">
      <c r="B64" s="14"/>
      <c r="C64" s="21"/>
      <c r="D64" s="15"/>
      <c r="E64" s="21"/>
      <c r="F64" s="22" t="s">
        <v>84</v>
      </c>
      <c r="G64" s="21"/>
      <c r="H64" s="21"/>
      <c r="I64" s="36">
        <v>24075.730002</v>
      </c>
      <c r="J64" s="15"/>
      <c r="K64" s="15"/>
      <c r="L64" s="15"/>
      <c r="M64" s="15"/>
      <c r="N64" s="21" t="s">
        <v>59</v>
      </c>
      <c r="O64" s="21"/>
      <c r="P64" s="22"/>
      <c r="Q64" s="15"/>
      <c r="R64" s="38">
        <v>4000</v>
      </c>
    </row>
    <row r="65" spans="2:18" s="8" customFormat="1" ht="15" customHeight="1" x14ac:dyDescent="0.25">
      <c r="B65" s="14"/>
      <c r="C65" s="21"/>
      <c r="D65" s="15"/>
      <c r="E65" s="21"/>
      <c r="F65" s="22" t="s">
        <v>85</v>
      </c>
      <c r="G65" s="21"/>
      <c r="H65" s="21"/>
      <c r="I65" s="36">
        <v>1069.3771770000001</v>
      </c>
      <c r="J65" s="15"/>
      <c r="K65" s="15"/>
      <c r="L65" s="15" t="s">
        <v>70</v>
      </c>
      <c r="M65" s="15"/>
      <c r="N65" s="15"/>
      <c r="O65" s="15"/>
      <c r="P65" s="16"/>
      <c r="Q65" s="15"/>
      <c r="R65" s="38">
        <v>0</v>
      </c>
    </row>
    <row r="66" spans="2:18" s="8" customFormat="1" ht="15" customHeight="1" x14ac:dyDescent="0.25">
      <c r="B66" s="14"/>
      <c r="C66" s="21"/>
      <c r="D66" s="15"/>
      <c r="E66" s="21"/>
      <c r="F66" s="22" t="s">
        <v>10</v>
      </c>
      <c r="G66" s="21"/>
      <c r="H66" s="21"/>
      <c r="I66" s="36">
        <v>1230.433722</v>
      </c>
      <c r="J66" s="15"/>
      <c r="K66" s="15"/>
      <c r="L66" s="15"/>
      <c r="M66" s="21" t="s">
        <v>71</v>
      </c>
      <c r="N66" s="21"/>
      <c r="O66" s="21"/>
      <c r="P66" s="22"/>
      <c r="Q66" s="15"/>
      <c r="R66" s="38">
        <v>0</v>
      </c>
    </row>
    <row r="67" spans="2:18" s="8" customFormat="1" ht="15" customHeight="1" x14ac:dyDescent="0.25">
      <c r="B67" s="14"/>
      <c r="C67" s="21"/>
      <c r="D67" s="23" t="s">
        <v>72</v>
      </c>
      <c r="E67" s="21"/>
      <c r="F67" s="21"/>
      <c r="G67" s="21"/>
      <c r="H67" s="21"/>
      <c r="I67" s="35">
        <f>SUM(I68+I71+I72)</f>
        <v>27160.317534999998</v>
      </c>
      <c r="J67" s="15"/>
      <c r="K67" s="15"/>
      <c r="L67" s="15"/>
      <c r="M67" s="21" t="s">
        <v>73</v>
      </c>
      <c r="N67" s="21"/>
      <c r="O67" s="21"/>
      <c r="P67" s="22"/>
      <c r="Q67" s="15"/>
      <c r="R67" s="38">
        <v>0</v>
      </c>
    </row>
    <row r="68" spans="2:18" s="8" customFormat="1" ht="15" customHeight="1" x14ac:dyDescent="0.25">
      <c r="B68" s="14"/>
      <c r="C68" s="21"/>
      <c r="D68" s="23"/>
      <c r="E68" s="21" t="s">
        <v>74</v>
      </c>
      <c r="F68" s="21"/>
      <c r="G68" s="21"/>
      <c r="H68" s="21"/>
      <c r="I68" s="35">
        <v>0</v>
      </c>
      <c r="J68" s="15"/>
      <c r="K68" s="15" t="s">
        <v>75</v>
      </c>
      <c r="L68" s="15"/>
      <c r="M68" s="15"/>
      <c r="N68" s="15"/>
      <c r="O68" s="15"/>
      <c r="P68" s="16"/>
      <c r="Q68" s="15"/>
      <c r="R68" s="37">
        <f>SUM(R69:R73)</f>
        <v>50488.467375999993</v>
      </c>
    </row>
    <row r="69" spans="2:18" s="8" customFormat="1" ht="15" customHeight="1" x14ac:dyDescent="0.25">
      <c r="B69" s="14"/>
      <c r="C69" s="21"/>
      <c r="D69" s="23"/>
      <c r="E69" s="21"/>
      <c r="F69" s="21" t="s">
        <v>76</v>
      </c>
      <c r="G69" s="21"/>
      <c r="H69" s="21"/>
      <c r="I69" s="35">
        <v>0</v>
      </c>
      <c r="J69" s="15"/>
      <c r="K69" s="15"/>
      <c r="L69" s="21" t="s">
        <v>4</v>
      </c>
      <c r="M69" s="21"/>
      <c r="N69" s="21"/>
      <c r="O69" s="21"/>
      <c r="P69" s="22"/>
      <c r="Q69" s="21"/>
      <c r="R69" s="38">
        <v>30421.199176999999</v>
      </c>
    </row>
    <row r="70" spans="2:18" s="8" customFormat="1" ht="15" customHeight="1" x14ac:dyDescent="0.25">
      <c r="B70" s="14"/>
      <c r="C70" s="21"/>
      <c r="F70" s="21" t="s">
        <v>77</v>
      </c>
      <c r="I70" s="35">
        <v>0</v>
      </c>
      <c r="J70" s="15"/>
      <c r="K70" s="15"/>
      <c r="L70" s="21" t="s">
        <v>6</v>
      </c>
      <c r="M70" s="21"/>
      <c r="N70" s="21"/>
      <c r="O70" s="21"/>
      <c r="P70" s="22"/>
      <c r="Q70" s="21"/>
      <c r="R70" s="38">
        <v>18460.646079999999</v>
      </c>
    </row>
    <row r="71" spans="2:18" s="8" customFormat="1" ht="15" customHeight="1" x14ac:dyDescent="0.25">
      <c r="B71" s="14"/>
      <c r="C71" s="21"/>
      <c r="D71" s="21"/>
      <c r="E71" s="21" t="s">
        <v>78</v>
      </c>
      <c r="F71" s="21"/>
      <c r="G71" s="21"/>
      <c r="H71" s="21"/>
      <c r="I71" s="35">
        <v>0</v>
      </c>
      <c r="J71" s="15"/>
      <c r="K71" s="15"/>
      <c r="L71" s="21" t="s">
        <v>8</v>
      </c>
      <c r="M71" s="21"/>
      <c r="N71" s="21"/>
      <c r="O71" s="21"/>
      <c r="P71" s="22"/>
      <c r="Q71" s="21"/>
      <c r="R71" s="38">
        <v>1604.5311730000001</v>
      </c>
    </row>
    <row r="72" spans="2:18" s="8" customFormat="1" ht="15" customHeight="1" x14ac:dyDescent="0.25">
      <c r="B72" s="14"/>
      <c r="C72" s="21"/>
      <c r="D72" s="21"/>
      <c r="E72" s="21" t="s">
        <v>79</v>
      </c>
      <c r="F72" s="21"/>
      <c r="G72" s="21"/>
      <c r="H72" s="21"/>
      <c r="I72" s="36">
        <v>27160.317534999998</v>
      </c>
      <c r="J72" s="15"/>
      <c r="K72" s="15"/>
      <c r="L72" s="21" t="s">
        <v>11</v>
      </c>
      <c r="M72" s="21"/>
      <c r="N72" s="21"/>
      <c r="O72" s="21"/>
      <c r="P72" s="22"/>
      <c r="Q72" s="21"/>
      <c r="R72" s="38">
        <v>2.0909460000000002</v>
      </c>
    </row>
    <row r="73" spans="2:18" s="8" customFormat="1" ht="15" customHeight="1" x14ac:dyDescent="0.25">
      <c r="B73" s="14"/>
      <c r="C73" s="21"/>
      <c r="I73" s="35">
        <v>0</v>
      </c>
      <c r="J73" s="15"/>
      <c r="K73" s="15"/>
      <c r="L73" s="21" t="s">
        <v>13</v>
      </c>
      <c r="M73" s="21"/>
      <c r="N73" s="21"/>
      <c r="O73" s="21"/>
      <c r="P73" s="22"/>
      <c r="Q73" s="21"/>
      <c r="R73" s="38">
        <v>0</v>
      </c>
    </row>
    <row r="74" spans="2:18" s="24" customFormat="1" ht="15" customHeight="1" thickBot="1" x14ac:dyDescent="0.3">
      <c r="B74" s="25"/>
      <c r="C74" s="26"/>
      <c r="D74" s="26"/>
      <c r="E74" s="26"/>
      <c r="F74" s="26"/>
      <c r="G74" s="26"/>
      <c r="H74" s="26"/>
      <c r="I74" s="27"/>
      <c r="J74" s="28"/>
      <c r="K74" s="28"/>
      <c r="L74" s="29"/>
      <c r="M74" s="28"/>
      <c r="N74" s="28"/>
      <c r="O74" s="28"/>
      <c r="P74" s="28"/>
      <c r="Q74" s="28"/>
      <c r="R74" s="30"/>
    </row>
    <row r="75" spans="2:18" ht="12" thickTop="1" x14ac:dyDescent="0.2"/>
  </sheetData>
  <mergeCells count="2">
    <mergeCell ref="B3:R3"/>
    <mergeCell ref="B4:R4"/>
  </mergeCells>
  <printOptions horizontalCentered="1"/>
  <pageMargins left="0.70866141732283472" right="0.70866141732283472" top="0.74803149606299213" bottom="0.74803149606299213" header="0.31496062992125984" footer="0.31496062992125984"/>
  <pageSetup scale="56" orientation="portrait" verticalDpi="0" r:id="rId1"/>
  <ignoredErrors>
    <ignoredError sqref="R15 R45 I27 R5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Gabriela Espinosa Aguilar</dc:creator>
  <cp:lastModifiedBy>Luz Gabriela Espinosa Aguilar</cp:lastModifiedBy>
  <cp:lastPrinted>2018-09-11T19:56:19Z</cp:lastPrinted>
  <dcterms:created xsi:type="dcterms:W3CDTF">2018-09-11T19:32:23Z</dcterms:created>
  <dcterms:modified xsi:type="dcterms:W3CDTF">2021-03-26T21:17:10Z</dcterms:modified>
</cp:coreProperties>
</file>